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SHA\Desktop\ПХД 24 ЗХ\"/>
    </mc:Choice>
  </mc:AlternateContent>
  <bookViews>
    <workbookView xWindow="0" yWindow="0" windowWidth="21600" windowHeight="9600" activeTab="1"/>
  </bookViews>
  <sheets>
    <sheet name="стр.1" sheetId="7" r:id="rId1"/>
    <sheet name="Лист1" sheetId="1" r:id="rId2"/>
    <sheet name="Лист2" sheetId="2" r:id="rId3"/>
  </sheets>
  <definedNames>
    <definedName name="_xlnm.Print_Area" localSheetId="1">Лист1!$A$1:$G$89</definedName>
    <definedName name="_xlnm.Print_Area" localSheetId="2">Лист2!$A$1:$I$44</definedName>
    <definedName name="_xlnm.Print_Area" localSheetId="0">стр.1!$A$1:$DD$37</definedName>
  </definedNames>
  <calcPr calcId="162913" refMode="R1C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4" i="2" l="1"/>
  <c r="F27" i="2"/>
  <c r="D75" i="1"/>
  <c r="D36" i="1"/>
  <c r="D13" i="1"/>
  <c r="D14" i="1"/>
  <c r="D44" i="1"/>
  <c r="D43" i="1"/>
  <c r="D35" i="1"/>
  <c r="I11" i="1"/>
  <c r="F74" i="1" l="1"/>
  <c r="F19" i="2" l="1"/>
  <c r="F20" i="2"/>
  <c r="D72" i="1" l="1"/>
  <c r="E74" i="1"/>
  <c r="E41" i="1" l="1"/>
  <c r="E40" i="1" s="1"/>
  <c r="D41" i="1"/>
  <c r="D33" i="1" l="1"/>
  <c r="D67" i="1" l="1"/>
  <c r="H20" i="2"/>
  <c r="G20" i="2"/>
  <c r="F32" i="2" l="1"/>
  <c r="F16" i="2"/>
  <c r="F15" i="2" s="1"/>
  <c r="F7" i="2" s="1"/>
  <c r="F19" i="1"/>
  <c r="F13" i="1"/>
  <c r="E13" i="1"/>
  <c r="K7" i="2" l="1"/>
  <c r="K11" i="2"/>
  <c r="G29" i="2"/>
  <c r="H29" i="2"/>
  <c r="F72" i="1"/>
  <c r="F67" i="1" s="1"/>
  <c r="H16" i="2" s="1"/>
  <c r="E72" i="1"/>
  <c r="E67" i="1" s="1"/>
  <c r="G16" i="2" s="1"/>
  <c r="D18" i="1" l="1"/>
  <c r="F18" i="1"/>
  <c r="E18" i="1"/>
  <c r="E9" i="1" s="1"/>
  <c r="D21" i="1"/>
  <c r="D9" i="1" l="1"/>
  <c r="I9" i="1" s="1"/>
  <c r="F9" i="1"/>
  <c r="I13" i="1" s="1"/>
  <c r="H22" i="2"/>
  <c r="G22" i="2"/>
  <c r="G15" i="2" l="1"/>
  <c r="G7" i="2" s="1"/>
  <c r="G19" i="2" l="1"/>
  <c r="G32" i="2" s="1"/>
  <c r="G35" i="2" s="1"/>
  <c r="H19" i="2" l="1"/>
  <c r="H15" i="2"/>
  <c r="H7" i="2" s="1"/>
  <c r="F21" i="1"/>
  <c r="E21" i="1"/>
  <c r="D78" i="1"/>
  <c r="E78" i="1"/>
  <c r="L7" i="2" s="1"/>
  <c r="F41" i="1"/>
  <c r="F40" i="1" s="1"/>
  <c r="D40" i="1"/>
  <c r="F33" i="1"/>
  <c r="E33" i="1"/>
  <c r="F78" i="1"/>
  <c r="E50" i="1"/>
  <c r="F50" i="1"/>
  <c r="D50" i="1"/>
  <c r="E82" i="1"/>
  <c r="F82" i="1"/>
  <c r="D82" i="1"/>
  <c r="E87" i="1"/>
  <c r="F87" i="1"/>
  <c r="D87" i="1"/>
  <c r="G72" i="1"/>
  <c r="G67" i="1" s="1"/>
  <c r="G30" i="1" s="1"/>
  <c r="G78" i="1"/>
  <c r="E65" i="1"/>
  <c r="F65" i="1"/>
  <c r="D65" i="1"/>
  <c r="E61" i="1"/>
  <c r="F61" i="1"/>
  <c r="D61" i="1"/>
  <c r="E57" i="1"/>
  <c r="F57" i="1"/>
  <c r="D57" i="1"/>
  <c r="E27" i="1"/>
  <c r="F27" i="1"/>
  <c r="D27" i="1"/>
  <c r="G21" i="1"/>
  <c r="G13" i="1"/>
  <c r="E10" i="1"/>
  <c r="F10" i="1"/>
  <c r="G10" i="1"/>
  <c r="G9" i="1" s="1"/>
  <c r="D10" i="1"/>
  <c r="H32" i="2" l="1"/>
  <c r="H36" i="2" s="1"/>
  <c r="D31" i="1"/>
  <c r="M7" i="2"/>
  <c r="F31" i="1"/>
  <c r="E31" i="1"/>
  <c r="E30" i="1" s="1"/>
  <c r="K30" i="1" s="1"/>
  <c r="D30" i="1" l="1"/>
  <c r="J30" i="1" s="1"/>
  <c r="F30" i="1"/>
  <c r="L30" i="1" s="1"/>
  <c r="K32" i="2"/>
  <c r="K17" i="2" l="1"/>
  <c r="L11" i="2"/>
</calcChain>
</file>

<file path=xl/comments1.xml><?xml version="1.0" encoding="utf-8"?>
<comments xmlns="http://schemas.openxmlformats.org/spreadsheetml/2006/main">
  <authors>
    <author>A320MK</author>
    <author>Admin</author>
    <author>SASHA</author>
  </authors>
  <commentList>
    <comment ref="D13" authorId="0" shapeId="0">
      <text>
        <r>
          <rPr>
            <b/>
            <sz val="9"/>
            <color indexed="81"/>
            <rFont val="Tahoma"/>
            <family val="2"/>
            <charset val="204"/>
          </rPr>
          <t>A320MK:</t>
        </r>
        <r>
          <rPr>
            <sz val="9"/>
            <color indexed="81"/>
            <rFont val="Tahoma"/>
            <family val="2"/>
            <charset val="204"/>
          </rPr>
          <t xml:space="preserve">
970000
 это вн.бюджет</t>
        </r>
      </text>
    </comment>
    <comment ref="D14" authorId="1" shapeId="0">
      <text>
        <r>
          <rPr>
            <b/>
            <sz val="10"/>
            <color indexed="81"/>
            <rFont val="Tahoma"/>
            <family val="2"/>
            <charset val="204"/>
          </rPr>
          <t>Admin:</t>
        </r>
        <r>
          <rPr>
            <sz val="10"/>
            <color indexed="81"/>
            <rFont val="Tahoma"/>
            <family val="2"/>
            <charset val="204"/>
          </rPr>
          <t xml:space="preserve">
мунип.задание</t>
        </r>
      </text>
    </comment>
    <comment ref="D18" authorId="0" shapeId="0">
      <text>
        <r>
          <rPr>
            <b/>
            <sz val="9"/>
            <color indexed="81"/>
            <rFont val="Tahoma"/>
            <family val="2"/>
            <charset val="204"/>
          </rPr>
          <t>A320MK:иные цели,целевые субсидии</t>
        </r>
      </text>
    </comment>
    <comment ref="D72" authorId="1" shapeId="0">
      <text>
        <r>
          <rPr>
            <b/>
            <sz val="10"/>
            <color indexed="81"/>
            <rFont val="Tahoma"/>
            <family val="2"/>
            <charset val="204"/>
          </rPr>
          <t>Admin:</t>
        </r>
        <r>
          <rPr>
            <sz val="10"/>
            <color indexed="81"/>
            <rFont val="Tahoma"/>
            <family val="2"/>
            <charset val="204"/>
          </rPr>
          <t xml:space="preserve">
бюджет и вн.бюджет
420000
</t>
        </r>
      </text>
    </comment>
    <comment ref="D74" authorId="2" shapeId="0">
      <text>
        <r>
          <rPr>
            <b/>
            <sz val="9"/>
            <color indexed="81"/>
            <rFont val="Tahoma"/>
            <charset val="1"/>
          </rPr>
          <t>SASHA:</t>
        </r>
        <r>
          <rPr>
            <sz val="9"/>
            <color indexed="81"/>
            <rFont val="Tahoma"/>
            <charset val="1"/>
          </rPr>
          <t xml:space="preserve">
101515-это вода
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F20" authorId="0" shapeId="0">
      <text>
        <r>
          <rPr>
            <b/>
            <sz val="10"/>
            <color indexed="81"/>
            <rFont val="Tahoma"/>
            <family val="2"/>
            <charset val="204"/>
          </rPr>
          <t>Admin:</t>
        </r>
        <r>
          <rPr>
            <sz val="10"/>
            <color indexed="81"/>
            <rFont val="Tahoma"/>
            <family val="2"/>
            <charset val="204"/>
          </rPr>
          <t xml:space="preserve">
целевые субстдии</t>
        </r>
      </text>
    </comment>
    <comment ref="F27" authorId="0" shapeId="0">
      <text>
        <r>
          <rPr>
            <b/>
            <sz val="10"/>
            <color indexed="81"/>
            <rFont val="Tahoma"/>
            <family val="2"/>
            <charset val="204"/>
          </rPr>
          <t>Admin:</t>
        </r>
        <r>
          <rPr>
            <sz val="10"/>
            <color indexed="81"/>
            <rFont val="Tahoma"/>
            <family val="2"/>
            <charset val="204"/>
          </rPr>
          <t xml:space="preserve">
родительская плата</t>
        </r>
      </text>
    </comment>
  </commentList>
</comments>
</file>

<file path=xl/sharedStrings.xml><?xml version="1.0" encoding="utf-8"?>
<sst xmlns="http://schemas.openxmlformats.org/spreadsheetml/2006/main" count="238" uniqueCount="149">
  <si>
    <r>
      <t xml:space="preserve">  </t>
    </r>
    <r>
      <rPr>
        <b/>
        <sz val="12"/>
        <color indexed="8"/>
        <rFont val="Times New Roman"/>
        <family val="1"/>
        <charset val="204"/>
      </rPr>
      <t>Раздел I. Поступления и выплаты</t>
    </r>
  </si>
  <si>
    <t xml:space="preserve">  Наименование показателя</t>
  </si>
  <si>
    <t>Код строки</t>
  </si>
  <si>
    <t>Код по бюджетной классификации Российской Федерации &lt;3&gt;</t>
  </si>
  <si>
    <t>Сумма</t>
  </si>
  <si>
    <t>финансовый год</t>
  </si>
  <si>
    <t>За пределами планового периода</t>
  </si>
  <si>
    <t>Остаток средств на начало текущего финансового года &lt;5&gt;</t>
  </si>
  <si>
    <t>x</t>
  </si>
  <si>
    <t>Остаток средств на конец  текущего финансового года &lt;5&gt;</t>
  </si>
  <si>
    <t>Доходы, всего:</t>
  </si>
  <si>
    <t>в том числе:</t>
  </si>
  <si>
    <t>доходы от собственности, всего</t>
  </si>
  <si>
    <t>доходы от оказания услуг, работ, компенсации затрат учреждений, всего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</si>
  <si>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</si>
  <si>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доходы от штрафов, пеней, иных сумм принудительного изъятия, всего</t>
  </si>
  <si>
    <t>безвозмездные денежные поступления, всего</t>
  </si>
  <si>
    <t>прочие доходы, всего</t>
  </si>
  <si>
    <t xml:space="preserve">в том числе: </t>
  </si>
  <si>
    <t>целевые субсидии</t>
  </si>
  <si>
    <t>субсидии на осуществление капитальных вложений</t>
  </si>
  <si>
    <t>доходы от операций с активами, всего</t>
  </si>
  <si>
    <t>из них:</t>
  </si>
  <si>
    <t>увеличение остатков денежных средств за счет возврата дебиторской задолженности прошлых лет</t>
  </si>
  <si>
    <t>х</t>
  </si>
  <si>
    <t>Расходы, всего</t>
  </si>
  <si>
    <t>на выплаты персоналу, всего</t>
  </si>
  <si>
    <t xml:space="preserve">  х</t>
  </si>
  <si>
    <t>оплата труда, из них:</t>
  </si>
  <si>
    <t>за счет средств районного бюджета</t>
  </si>
  <si>
    <t>за счет средств областного бюджета (областные и федеральные средства)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</si>
  <si>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</si>
  <si>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</si>
  <si>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</si>
  <si>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на выплаты по оплате труда, из них:</t>
  </si>
  <si>
    <t>на иные выплаты работникам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</si>
  <si>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</si>
  <si>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</si>
  <si>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</si>
  <si>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социальные и иные выплаты населению, всего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</si>
  <si>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</si>
  <si>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</si>
  <si>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</si>
  <si>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иные выплаты населению</t>
  </si>
  <si>
    <t>уплата налогов, сборов и иных платежей, всего</t>
  </si>
  <si>
    <t>из них:налог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</si>
  <si>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</si>
  <si>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уплата штрафов (в том числе административных), пеней, иных платежей</t>
  </si>
  <si>
    <t>безвозмездные перечисления организациям и физическим лицам, всего</t>
  </si>
  <si>
    <t>гранты, предоставляемые другим организациям и физическим лицам</t>
  </si>
  <si>
    <t>прочие выплаты (кроме выплат на закупку товаров, работ, услуг)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</si>
  <si>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</si>
  <si>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</si>
  <si>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</si>
  <si>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</si>
  <si>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</si>
  <si>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>капитальные вложения в объекты государственной (муниципальной) собственности, всего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</si>
  <si>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</si>
  <si>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</si>
  <si>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 х</t>
  </si>
  <si>
    <t>возврат в бюджет средств субсидии</t>
  </si>
  <si>
    <r>
      <t xml:space="preserve">прочие поступления, всего </t>
    </r>
    <r>
      <rPr>
        <vertAlign val="superscript"/>
        <sz val="8"/>
        <color indexed="8"/>
        <rFont val="Times New Roman"/>
        <family val="1"/>
        <charset val="204"/>
      </rPr>
      <t>6</t>
    </r>
  </si>
  <si>
    <r>
      <t xml:space="preserve">расходы на закупку товаров, работ, услуг, всего </t>
    </r>
    <r>
      <rPr>
        <vertAlign val="superscript"/>
        <sz val="8"/>
        <color indexed="8"/>
        <rFont val="Times New Roman"/>
        <family val="1"/>
        <charset val="204"/>
      </rPr>
      <t>7</t>
    </r>
  </si>
  <si>
    <r>
      <t xml:space="preserve">Выплаты, уменьшающие доход, всего </t>
    </r>
    <r>
      <rPr>
        <b/>
        <vertAlign val="superscript"/>
        <sz val="8"/>
        <color indexed="8"/>
        <rFont val="Times New Roman"/>
        <family val="1"/>
        <charset val="204"/>
      </rPr>
      <t>8</t>
    </r>
  </si>
  <si>
    <r>
      <t xml:space="preserve">налог на прибыль </t>
    </r>
    <r>
      <rPr>
        <vertAlign val="superscript"/>
        <sz val="8"/>
        <color indexed="8"/>
        <rFont val="Times New Roman"/>
        <family val="1"/>
        <charset val="204"/>
      </rPr>
      <t>8</t>
    </r>
  </si>
  <si>
    <r>
      <t xml:space="preserve">налог на добавленную стоимость </t>
    </r>
    <r>
      <rPr>
        <vertAlign val="superscript"/>
        <sz val="8"/>
        <color indexed="8"/>
        <rFont val="Times New Roman"/>
        <family val="1"/>
        <charset val="204"/>
      </rPr>
      <t>8</t>
    </r>
  </si>
  <si>
    <r>
      <t xml:space="preserve">прочие налоги, уменьшающие доход </t>
    </r>
    <r>
      <rPr>
        <vertAlign val="superscript"/>
        <sz val="8"/>
        <color indexed="8"/>
        <rFont val="Times New Roman"/>
        <family val="1"/>
        <charset val="204"/>
      </rPr>
      <t>8</t>
    </r>
  </si>
  <si>
    <r>
      <t>Прочие выплаты,всего</t>
    </r>
    <r>
      <rPr>
        <vertAlign val="superscript"/>
        <sz val="8"/>
        <color indexed="8"/>
        <rFont val="Times New Roman"/>
        <family val="1"/>
        <charset val="204"/>
      </rPr>
      <t>9</t>
    </r>
  </si>
  <si>
    <r>
      <t xml:space="preserve">Раздел II Сведения по выплатам на закупки товаров, работ, услуг </t>
    </r>
    <r>
      <rPr>
        <b/>
        <vertAlign val="superscript"/>
        <sz val="12"/>
        <color indexed="8"/>
        <rFont val="Times New Roman"/>
        <family val="1"/>
        <charset val="204"/>
      </rPr>
      <t>10</t>
    </r>
  </si>
  <si>
    <t>Наименование показателя</t>
  </si>
  <si>
    <r>
      <t xml:space="preserve">Код по бюджетной классификации Российской Федерации </t>
    </r>
    <r>
      <rPr>
        <b/>
        <vertAlign val="superscript"/>
        <sz val="9"/>
        <color indexed="8"/>
        <rFont val="Times New Roman"/>
        <family val="1"/>
        <charset val="204"/>
      </rPr>
      <t>3</t>
    </r>
  </si>
  <si>
    <r>
      <t xml:space="preserve">Выплаты на закупку товаров, работ, услуг, всего </t>
    </r>
    <r>
      <rPr>
        <b/>
        <vertAlign val="superscript"/>
        <sz val="9"/>
        <color indexed="8"/>
        <rFont val="Times New Roman"/>
        <family val="1"/>
        <charset val="204"/>
      </rPr>
      <t>11</t>
    </r>
  </si>
  <si>
    <t xml:space="preserve">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</si>
  <si>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</t>
    </r>
    <r>
      <rPr>
        <vertAlign val="superscript"/>
        <sz val="9"/>
        <color indexed="8"/>
        <rFont val="Times New Roman"/>
        <family val="1"/>
        <charset val="204"/>
      </rPr>
      <t>12</t>
    </r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</si>
  <si>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</t>
    </r>
    <r>
      <rPr>
        <vertAlign val="superscript"/>
        <sz val="9"/>
        <color indexed="8"/>
        <rFont val="Times New Roman"/>
        <family val="1"/>
        <charset val="204"/>
      </rPr>
      <t>13</t>
    </r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</si>
  <si>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</t>
    </r>
    <r>
      <rPr>
        <vertAlign val="superscript"/>
        <sz val="9"/>
        <color indexed="8"/>
        <rFont val="Times New Roman"/>
        <family val="1"/>
        <charset val="204"/>
      </rPr>
      <t>13</t>
    </r>
  </si>
  <si>
    <t>за счет субсидий, предоставляемых на финансовое обеспечение выполнения государственного (муниципального) задания</t>
  </si>
  <si>
    <t>в соответствии с Федеральным законом № 44-ФЗ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</si>
  <si>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</si>
  <si>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9"/>
        <color indexed="8"/>
        <rFont val="Times New Roman"/>
        <family val="1"/>
        <charset val="204"/>
      </rPr>
      <t>15</t>
    </r>
  </si>
  <si>
    <t>за счет прочих источников финансового обеспечения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</si>
  <si>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9"/>
        <color indexed="8"/>
        <rFont val="Times New Roman"/>
        <family val="1"/>
        <charset val="204"/>
      </rPr>
      <t>16</t>
    </r>
  </si>
  <si>
    <t>в том числе по году начала закупки:</t>
  </si>
  <si>
    <t>Руководитель учреждения</t>
  </si>
  <si>
    <t xml:space="preserve">                                                      (подпись)        (расшифровка подписи)</t>
  </si>
  <si>
    <t xml:space="preserve">                                            (подпись)            (расшифровка подписи)</t>
  </si>
  <si>
    <t>План</t>
  </si>
  <si>
    <t>Дата</t>
  </si>
  <si>
    <t>по Сводному реестру</t>
  </si>
  <si>
    <t>ИНН</t>
  </si>
  <si>
    <t>Единица измерения: руб.</t>
  </si>
  <si>
    <t>(с точностью до второго десятичного знака)</t>
  </si>
  <si>
    <t>УТВЕРЖДАЮ</t>
  </si>
  <si>
    <t>(должность лица, утверждающего документ)</t>
  </si>
  <si>
    <t xml:space="preserve">М.П. </t>
  </si>
  <si>
    <t>(подпись, расшифровка подписи)</t>
  </si>
  <si>
    <t>"</t>
  </si>
  <si>
    <t xml:space="preserve"> г.</t>
  </si>
  <si>
    <t>(наименование учреждения (подразделения)</t>
  </si>
  <si>
    <t>Коды</t>
  </si>
  <si>
    <t>КПП</t>
  </si>
  <si>
    <t>571401001</t>
  </si>
  <si>
    <t>единица измерения по ОКЕИ</t>
  </si>
  <si>
    <t>383</t>
  </si>
  <si>
    <t>Приложение</t>
  </si>
  <si>
    <t>Форма</t>
  </si>
  <si>
    <t xml:space="preserve">к Порядку составления  и утверждения плана финансово-хозяйственной деятельности муниципальных бюджетных учреждений        Кромского района Орловской области
</t>
  </si>
  <si>
    <t>Директор школы</t>
  </si>
  <si>
    <t xml:space="preserve"> глава по БК</t>
  </si>
  <si>
    <t xml:space="preserve">Наименование  органа, осуществляющего функции и полномочия учредителя </t>
  </si>
  <si>
    <t>Название органа, осуществляющего функции и полномочия учредителя</t>
  </si>
  <si>
    <t>Муниципальный орган управления образованием Отдел образования администрации Кромского района Орловской области</t>
  </si>
  <si>
    <t>075</t>
  </si>
  <si>
    <t>54301763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</si>
  <si>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</si>
  <si>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X</t>
  </si>
  <si>
    <t>Год начало закупки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</si>
  <si>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
в том числе по году начала закупки:</t>
  </si>
  <si>
    <t>0001</t>
  </si>
  <si>
    <t>0002</t>
  </si>
  <si>
    <t xml:space="preserve">в том числе:
целевые субсидии 
</t>
  </si>
  <si>
    <t>гранты, предоставляемые бюджетным учреждениям</t>
  </si>
  <si>
    <t>закупку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</si>
  <si>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закупку энергетических ресурсов</t>
  </si>
  <si>
    <t>Вид документа</t>
  </si>
  <si>
    <t>Исполнитель                  _____________    _______А.В. Сенина_________</t>
  </si>
  <si>
    <t>Казимирова С.А.</t>
  </si>
  <si>
    <t>543Ц85910</t>
  </si>
  <si>
    <t>5714003006</t>
  </si>
  <si>
    <t xml:space="preserve"> </t>
  </si>
  <si>
    <t>МБОУ КР  ОО  "Закромско-Хуторская основная общеобразовательная школа"</t>
  </si>
  <si>
    <t>(уполномоченное лицо)          _____________ _____С.А. Казимирова</t>
  </si>
  <si>
    <t xml:space="preserve">в том числе:
в соответствии с Федеральным законом N 44-ФЗ
</t>
  </si>
  <si>
    <t xml:space="preserve">из них &lt;10.1&gt;:
</t>
  </si>
  <si>
    <t xml:space="preserve">из них &lt;10.2&gt;:
</t>
  </si>
  <si>
    <t>*</t>
  </si>
  <si>
    <t>из них &lt;10.1&gt;</t>
  </si>
  <si>
    <t xml:space="preserve">      x</t>
  </si>
  <si>
    <t>из них &lt;10.2&gt;</t>
  </si>
  <si>
    <t>0</t>
  </si>
  <si>
    <t>16</t>
  </si>
  <si>
    <t>01</t>
  </si>
  <si>
    <t>24</t>
  </si>
  <si>
    <t xml:space="preserve">финансово-хозяйственной деятельности  на 2024г. </t>
  </si>
  <si>
    <t>(на 2024г. и плановый период 2025г. и 2026 годов)</t>
  </si>
  <si>
    <t xml:space="preserve">На 2024г.текущий </t>
  </si>
  <si>
    <t>На 2025г.первый год планового периода</t>
  </si>
  <si>
    <t>На 2026г.второй год планового периода</t>
  </si>
  <si>
    <t>16.01.24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</si>
</sst>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_-* #,##0.00\ _р_._-;\-* #,##0.00\ _р_._-;_-* &quot;-&quot;??\ _р_._-;_-@_-"/>
    <numFmt numFmtId="166" formatCode="_-* #,##0.00\ _₽_-;\-* #,##0.00\ _₽_-;_-* &quot;-&quot;??\ _₽_-;_-@_-"/>
  </numFmts>
  <fonts count="3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vertAlign val="superscript"/>
      <sz val="9"/>
      <color indexed="8"/>
      <name val="Times New Roman"/>
      <family val="1"/>
      <charset val="204"/>
    </font>
    <font>
      <b/>
      <vertAlign val="superscript"/>
      <sz val="9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b/>
      <vertAlign val="superscript"/>
      <sz val="8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vertAlign val="superscript"/>
      <sz val="12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sz val="13"/>
      <name val="Times New Roman"/>
      <family val="1"/>
      <charset val="204"/>
    </font>
    <font>
      <sz val="8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color indexed="81"/>
      <name val="Tahoma"/>
      <family val="2"/>
      <charset val="204"/>
    </font>
    <font>
      <b/>
      <sz val="10"/>
      <color indexed="81"/>
      <name val="Tahoma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9"/>
      <color indexed="8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charset val="204"/>
      <scheme val="minor"/>
    </font>
    <font>
      <sz val="8"/>
      <color indexed="8"/>
      <name val="Arial Narrow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5">
    <xf numFmtId="0" fontId="0" fillId="0" borderId="0"/>
    <xf numFmtId="0" fontId="20" fillId="0" borderId="0"/>
    <xf numFmtId="164" fontId="21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62">
    <xf numFmtId="0" fontId="0" fillId="0" borderId="0" xfId="0"/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11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top" wrapText="1"/>
    </xf>
    <xf numFmtId="0" fontId="13" fillId="0" borderId="0" xfId="1" applyFont="1"/>
    <xf numFmtId="0" fontId="14" fillId="0" borderId="0" xfId="1" applyFont="1"/>
    <xf numFmtId="0" fontId="14" fillId="0" borderId="0" xfId="1" applyFont="1" applyAlignment="1">
      <alignment horizontal="right"/>
    </xf>
    <xf numFmtId="49" fontId="14" fillId="0" borderId="0" xfId="1" applyNumberFormat="1" applyFont="1" applyBorder="1" applyAlignment="1">
      <alignment horizontal="left"/>
    </xf>
    <xf numFmtId="0" fontId="15" fillId="0" borderId="0" xfId="1" applyFont="1"/>
    <xf numFmtId="0" fontId="15" fillId="0" borderId="5" xfId="1" applyFont="1" applyBorder="1"/>
    <xf numFmtId="0" fontId="15" fillId="0" borderId="5" xfId="1" applyFont="1" applyBorder="1" applyAlignment="1">
      <alignment horizontal="right"/>
    </xf>
    <xf numFmtId="49" fontId="15" fillId="0" borderId="5" xfId="1" applyNumberFormat="1" applyFont="1" applyFill="1" applyBorder="1" applyAlignment="1">
      <alignment horizontal="left"/>
    </xf>
    <xf numFmtId="0" fontId="14" fillId="0" borderId="0" xfId="1" applyFont="1" applyFill="1" applyBorder="1" applyAlignment="1">
      <alignment horizontal="center"/>
    </xf>
    <xf numFmtId="0" fontId="13" fillId="0" borderId="0" xfId="1" applyFont="1" applyBorder="1" applyAlignment="1">
      <alignment horizontal="center" vertical="top"/>
    </xf>
    <xf numFmtId="0" fontId="14" fillId="0" borderId="0" xfId="1" applyFont="1" applyBorder="1" applyAlignment="1">
      <alignment horizontal="left"/>
    </xf>
    <xf numFmtId="0" fontId="14" fillId="0" borderId="0" xfId="1" applyFont="1" applyBorder="1" applyAlignment="1">
      <alignment horizontal="left" wrapText="1"/>
    </xf>
    <xf numFmtId="0" fontId="14" fillId="0" borderId="0" xfId="1" applyFont="1" applyAlignment="1">
      <alignment horizontal="left"/>
    </xf>
    <xf numFmtId="0" fontId="14" fillId="0" borderId="0" xfId="1" applyFont="1" applyBorder="1" applyAlignment="1">
      <alignment horizontal="right"/>
    </xf>
    <xf numFmtId="49" fontId="14" fillId="0" borderId="0" xfId="1" applyNumberFormat="1" applyFont="1" applyFill="1" applyBorder="1" applyAlignment="1">
      <alignment horizontal="left"/>
    </xf>
    <xf numFmtId="0" fontId="13" fillId="0" borderId="0" xfId="1" applyFont="1" applyAlignment="1">
      <alignment horizontal="center" vertical="top" wrapText="1"/>
    </xf>
    <xf numFmtId="0" fontId="14" fillId="0" borderId="0" xfId="1" applyFont="1" applyAlignment="1"/>
    <xf numFmtId="0" fontId="14" fillId="0" borderId="0" xfId="1" applyFont="1" applyFill="1" applyAlignment="1">
      <alignment horizontal="left"/>
    </xf>
    <xf numFmtId="0" fontId="19" fillId="0" borderId="0" xfId="1" applyFont="1" applyBorder="1" applyAlignment="1">
      <alignment horizontal="left"/>
    </xf>
    <xf numFmtId="49" fontId="19" fillId="0" borderId="0" xfId="1" applyNumberFormat="1" applyFont="1" applyBorder="1" applyAlignment="1">
      <alignment horizontal="left"/>
    </xf>
    <xf numFmtId="49" fontId="14" fillId="0" borderId="0" xfId="1" applyNumberFormat="1" applyFont="1" applyFill="1" applyBorder="1" applyAlignment="1">
      <alignment horizontal="center"/>
    </xf>
    <xf numFmtId="0" fontId="15" fillId="0" borderId="0" xfId="1" applyFont="1" applyAlignment="1"/>
    <xf numFmtId="0" fontId="8" fillId="2" borderId="2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vertical="top" wrapText="1"/>
    </xf>
    <xf numFmtId="0" fontId="7" fillId="3" borderId="2" xfId="0" applyFont="1" applyFill="1" applyBorder="1" applyAlignment="1">
      <alignment vertical="top" wrapText="1"/>
    </xf>
    <xf numFmtId="0" fontId="7" fillId="4" borderId="2" xfId="0" applyFont="1" applyFill="1" applyBorder="1" applyAlignment="1">
      <alignment vertical="top" wrapText="1"/>
    </xf>
    <xf numFmtId="0" fontId="3" fillId="4" borderId="1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vertical="top" wrapText="1"/>
    </xf>
    <xf numFmtId="0" fontId="3" fillId="5" borderId="1" xfId="0" applyFont="1" applyFill="1" applyBorder="1" applyAlignment="1">
      <alignment horizontal="center" wrapText="1"/>
    </xf>
    <xf numFmtId="0" fontId="8" fillId="4" borderId="2" xfId="0" applyFont="1" applyFill="1" applyBorder="1" applyAlignment="1">
      <alignment vertical="top" wrapText="1"/>
    </xf>
    <xf numFmtId="0" fontId="7" fillId="6" borderId="3" xfId="0" applyFont="1" applyFill="1" applyBorder="1" applyAlignment="1">
      <alignment vertical="top" wrapText="1"/>
    </xf>
    <xf numFmtId="0" fontId="7" fillId="6" borderId="2" xfId="0" applyFont="1" applyFill="1" applyBorder="1" applyAlignment="1">
      <alignment vertical="top" wrapText="1"/>
    </xf>
    <xf numFmtId="0" fontId="3" fillId="6" borderId="1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wrapText="1"/>
    </xf>
    <xf numFmtId="49" fontId="18" fillId="0" borderId="0" xfId="1" applyNumberFormat="1" applyFont="1" applyFill="1" applyBorder="1" applyAlignment="1">
      <alignment wrapText="1"/>
    </xf>
    <xf numFmtId="0" fontId="13" fillId="0" borderId="0" xfId="1" applyFont="1" applyAlignment="1">
      <alignment vertical="top" wrapText="1"/>
    </xf>
    <xf numFmtId="164" fontId="0" fillId="0" borderId="0" xfId="0" applyNumberFormat="1"/>
    <xf numFmtId="0" fontId="3" fillId="0" borderId="7" xfId="0" applyFont="1" applyBorder="1" applyAlignment="1">
      <alignment horizontal="center" vertical="top" wrapText="1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164" fontId="0" fillId="7" borderId="16" xfId="0" applyNumberFormat="1" applyFill="1" applyBorder="1"/>
    <xf numFmtId="0" fontId="0" fillId="0" borderId="17" xfId="0" applyBorder="1"/>
    <xf numFmtId="164" fontId="3" fillId="6" borderId="18" xfId="2" applyFont="1" applyFill="1" applyBorder="1" applyAlignment="1">
      <alignment vertical="top" wrapText="1"/>
    </xf>
    <xf numFmtId="0" fontId="3" fillId="4" borderId="18" xfId="0" applyFont="1" applyFill="1" applyBorder="1" applyAlignment="1">
      <alignment vertical="top" wrapText="1"/>
    </xf>
    <xf numFmtId="164" fontId="3" fillId="4" borderId="18" xfId="2" applyFont="1" applyFill="1" applyBorder="1" applyAlignment="1">
      <alignment vertical="top" wrapText="1"/>
    </xf>
    <xf numFmtId="164" fontId="3" fillId="4" borderId="18" xfId="0" applyNumberFormat="1" applyFont="1" applyFill="1" applyBorder="1" applyAlignment="1">
      <alignment vertical="top" wrapText="1"/>
    </xf>
    <xf numFmtId="164" fontId="3" fillId="3" borderId="18" xfId="2" applyFont="1" applyFill="1" applyBorder="1" applyAlignment="1">
      <alignment vertical="top" wrapText="1"/>
    </xf>
    <xf numFmtId="164" fontId="3" fillId="0" borderId="18" xfId="2" applyFont="1" applyBorder="1" applyAlignment="1">
      <alignment vertical="top" wrapText="1"/>
    </xf>
    <xf numFmtId="164" fontId="3" fillId="8" borderId="18" xfId="2" applyFont="1" applyFill="1" applyBorder="1" applyAlignment="1">
      <alignment vertical="top" wrapText="1"/>
    </xf>
    <xf numFmtId="164" fontId="3" fillId="8" borderId="18" xfId="2" applyFont="1" applyFill="1" applyBorder="1" applyAlignment="1">
      <alignment horizontal="center" vertical="top" wrapText="1"/>
    </xf>
    <xf numFmtId="164" fontId="3" fillId="8" borderId="18" xfId="0" applyNumberFormat="1" applyFont="1" applyFill="1" applyBorder="1" applyAlignment="1">
      <alignment vertical="top" wrapText="1"/>
    </xf>
    <xf numFmtId="164" fontId="3" fillId="9" borderId="18" xfId="2" applyFont="1" applyFill="1" applyBorder="1" applyAlignment="1">
      <alignment vertical="top" wrapText="1"/>
    </xf>
    <xf numFmtId="164" fontId="0" fillId="0" borderId="8" xfId="0" applyNumberFormat="1" applyBorder="1"/>
    <xf numFmtId="164" fontId="0" fillId="0" borderId="19" xfId="0" applyNumberFormat="1" applyBorder="1"/>
    <xf numFmtId="164" fontId="0" fillId="0" borderId="9" xfId="0" applyNumberFormat="1" applyBorder="1"/>
    <xf numFmtId="0" fontId="3" fillId="0" borderId="1" xfId="0" applyFont="1" applyBorder="1" applyAlignment="1">
      <alignment horizontal="right" wrapText="1"/>
    </xf>
    <xf numFmtId="164" fontId="3" fillId="2" borderId="1" xfId="2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 wrapText="1"/>
    </xf>
    <xf numFmtId="164" fontId="3" fillId="7" borderId="1" xfId="2" applyFont="1" applyFill="1" applyBorder="1" applyAlignment="1">
      <alignment horizontal="right" wrapText="1"/>
    </xf>
    <xf numFmtId="0" fontId="3" fillId="7" borderId="1" xfId="0" applyFont="1" applyFill="1" applyBorder="1" applyAlignment="1">
      <alignment horizontal="right" wrapText="1"/>
    </xf>
    <xf numFmtId="164" fontId="3" fillId="0" borderId="1" xfId="2" applyFont="1" applyBorder="1" applyAlignment="1">
      <alignment horizontal="right" wrapText="1"/>
    </xf>
    <xf numFmtId="2" fontId="3" fillId="6" borderId="1" xfId="0" applyNumberFormat="1" applyFont="1" applyFill="1" applyBorder="1" applyAlignment="1">
      <alignment horizontal="right" wrapText="1"/>
    </xf>
    <xf numFmtId="0" fontId="3" fillId="6" borderId="1" xfId="0" applyFont="1" applyFill="1" applyBorder="1" applyAlignment="1">
      <alignment horizontal="right" wrapText="1"/>
    </xf>
    <xf numFmtId="164" fontId="3" fillId="6" borderId="1" xfId="2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right" wrapText="1"/>
    </xf>
    <xf numFmtId="164" fontId="3" fillId="4" borderId="1" xfId="2" applyFont="1" applyFill="1" applyBorder="1" applyAlignment="1">
      <alignment horizontal="right" wrapText="1"/>
    </xf>
    <xf numFmtId="164" fontId="3" fillId="5" borderId="1" xfId="2" applyFont="1" applyFill="1" applyBorder="1" applyAlignment="1">
      <alignment horizontal="right" wrapText="1"/>
    </xf>
    <xf numFmtId="0" fontId="3" fillId="5" borderId="1" xfId="0" applyFont="1" applyFill="1" applyBorder="1" applyAlignment="1">
      <alignment horizontal="right" wrapText="1"/>
    </xf>
    <xf numFmtId="164" fontId="3" fillId="0" borderId="18" xfId="0" applyNumberFormat="1" applyFont="1" applyBorder="1" applyAlignment="1">
      <alignment vertical="top" wrapText="1"/>
    </xf>
    <xf numFmtId="0" fontId="1" fillId="0" borderId="0" xfId="0" applyFont="1" applyAlignment="1">
      <alignment wrapText="1"/>
    </xf>
    <xf numFmtId="0" fontId="25" fillId="0" borderId="0" xfId="4"/>
    <xf numFmtId="0" fontId="1" fillId="0" borderId="0" xfId="0" applyFont="1" applyAlignment="1">
      <alignment horizontal="left" wrapText="1"/>
    </xf>
    <xf numFmtId="0" fontId="1" fillId="0" borderId="18" xfId="0" applyFont="1" applyBorder="1" applyAlignment="1">
      <alignment wrapText="1"/>
    </xf>
    <xf numFmtId="0" fontId="3" fillId="11" borderId="18" xfId="0" applyFont="1" applyFill="1" applyBorder="1" applyAlignment="1">
      <alignment vertical="top" wrapText="1"/>
    </xf>
    <xf numFmtId="0" fontId="3" fillId="12" borderId="18" xfId="0" applyFont="1" applyFill="1" applyBorder="1" applyAlignment="1">
      <alignment vertical="top" wrapText="1"/>
    </xf>
    <xf numFmtId="0" fontId="3" fillId="13" borderId="18" xfId="0" applyFont="1" applyFill="1" applyBorder="1" applyAlignment="1">
      <alignment vertical="top" wrapText="1"/>
    </xf>
    <xf numFmtId="164" fontId="3" fillId="12" borderId="18" xfId="0" applyNumberFormat="1" applyFont="1" applyFill="1" applyBorder="1" applyAlignment="1">
      <alignment horizontal="left" vertical="top" wrapText="1"/>
    </xf>
    <xf numFmtId="0" fontId="26" fillId="0" borderId="18" xfId="0" applyFont="1" applyBorder="1" applyAlignment="1">
      <alignment horizontal="center" vertical="top" wrapText="1"/>
    </xf>
    <xf numFmtId="0" fontId="3" fillId="12" borderId="18" xfId="0" applyFont="1" applyFill="1" applyBorder="1" applyAlignment="1">
      <alignment horizontal="center" vertical="top" wrapText="1"/>
    </xf>
    <xf numFmtId="164" fontId="3" fillId="12" borderId="18" xfId="2" applyFont="1" applyFill="1" applyBorder="1" applyAlignment="1">
      <alignment horizontal="center" vertical="top" wrapText="1"/>
    </xf>
    <xf numFmtId="164" fontId="3" fillId="11" borderId="18" xfId="0" applyNumberFormat="1" applyFont="1" applyFill="1" applyBorder="1" applyAlignment="1">
      <alignment horizontal="left" vertical="top" wrapText="1"/>
    </xf>
    <xf numFmtId="0" fontId="7" fillId="0" borderId="2" xfId="0" applyFont="1" applyBorder="1" applyAlignment="1">
      <alignment vertical="top" wrapText="1"/>
    </xf>
    <xf numFmtId="164" fontId="3" fillId="12" borderId="1" xfId="2" applyFont="1" applyFill="1" applyBorder="1" applyAlignment="1">
      <alignment horizontal="right" wrapText="1"/>
    </xf>
    <xf numFmtId="49" fontId="3" fillId="0" borderId="1" xfId="0" applyNumberFormat="1" applyFont="1" applyBorder="1" applyAlignment="1">
      <alignment horizontal="center" wrapText="1"/>
    </xf>
    <xf numFmtId="0" fontId="29" fillId="0" borderId="31" xfId="0" applyFont="1" applyBorder="1" applyAlignment="1">
      <alignment vertical="center" wrapText="1"/>
    </xf>
    <xf numFmtId="0" fontId="7" fillId="14" borderId="2" xfId="0" applyFont="1" applyFill="1" applyBorder="1" applyAlignment="1">
      <alignment vertical="top" wrapText="1"/>
    </xf>
    <xf numFmtId="0" fontId="3" fillId="14" borderId="1" xfId="0" applyFont="1" applyFill="1" applyBorder="1" applyAlignment="1">
      <alignment horizontal="center" wrapText="1"/>
    </xf>
    <xf numFmtId="0" fontId="3" fillId="14" borderId="1" xfId="0" applyFont="1" applyFill="1" applyBorder="1" applyAlignment="1">
      <alignment horizontal="right" wrapText="1"/>
    </xf>
    <xf numFmtId="2" fontId="3" fillId="0" borderId="2" xfId="0" applyNumberFormat="1" applyFont="1" applyBorder="1" applyAlignment="1">
      <alignment wrapText="1"/>
    </xf>
    <xf numFmtId="2" fontId="3" fillId="0" borderId="16" xfId="0" applyNumberFormat="1" applyFont="1" applyBorder="1" applyAlignment="1">
      <alignment wrapText="1"/>
    </xf>
    <xf numFmtId="0" fontId="3" fillId="0" borderId="25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7" fillId="0" borderId="16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3" fillId="0" borderId="4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32" xfId="0" applyFont="1" applyBorder="1" applyAlignment="1">
      <alignment wrapText="1"/>
    </xf>
    <xf numFmtId="0" fontId="3" fillId="4" borderId="6" xfId="0" applyFont="1" applyFill="1" applyBorder="1" applyAlignment="1">
      <alignment horizontal="right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horizontal="right" wrapText="1"/>
    </xf>
    <xf numFmtId="0" fontId="29" fillId="0" borderId="33" xfId="0" applyFont="1" applyBorder="1" applyAlignment="1">
      <alignment vertical="center" wrapText="1"/>
    </xf>
    <xf numFmtId="2" fontId="3" fillId="14" borderId="6" xfId="0" applyNumberFormat="1" applyFont="1" applyFill="1" applyBorder="1" applyAlignment="1">
      <alignment horizontal="right" wrapText="1"/>
    </xf>
    <xf numFmtId="166" fontId="3" fillId="14" borderId="1" xfId="0" applyNumberFormat="1" applyFont="1" applyFill="1" applyBorder="1" applyAlignment="1">
      <alignment horizontal="right" wrapText="1"/>
    </xf>
    <xf numFmtId="166" fontId="0" fillId="0" borderId="0" xfId="0" applyNumberFormat="1"/>
    <xf numFmtId="166" fontId="3" fillId="7" borderId="1" xfId="2" applyNumberFormat="1" applyFont="1" applyFill="1" applyBorder="1" applyAlignment="1">
      <alignment horizontal="right" wrapText="1"/>
    </xf>
    <xf numFmtId="164" fontId="3" fillId="0" borderId="26" xfId="2" applyFont="1" applyBorder="1" applyAlignment="1">
      <alignment horizontal="right" wrapText="1"/>
    </xf>
    <xf numFmtId="0" fontId="14" fillId="0" borderId="0" xfId="1" applyFont="1" applyAlignment="1">
      <alignment horizontal="right"/>
    </xf>
    <xf numFmtId="166" fontId="1" fillId="0" borderId="0" xfId="0" applyNumberFormat="1" applyFont="1" applyAlignment="1">
      <alignment wrapText="1"/>
    </xf>
    <xf numFmtId="0" fontId="13" fillId="0" borderId="0" xfId="1" applyFont="1" applyAlignment="1">
      <alignment horizontal="right"/>
    </xf>
    <xf numFmtId="0" fontId="13" fillId="0" borderId="0" xfId="1" applyFont="1" applyFill="1" applyAlignment="1">
      <alignment horizontal="right" vertical="top" wrapText="1"/>
    </xf>
    <xf numFmtId="0" fontId="1" fillId="0" borderId="0" xfId="0" applyFont="1" applyBorder="1" applyAlignment="1">
      <alignment wrapText="1"/>
    </xf>
    <xf numFmtId="0" fontId="3" fillId="9" borderId="18" xfId="0" applyFont="1" applyFill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6" borderId="18" xfId="0" applyFont="1" applyFill="1" applyBorder="1" applyAlignment="1">
      <alignment vertical="top" wrapText="1"/>
    </xf>
    <xf numFmtId="0" fontId="3" fillId="8" borderId="18" xfId="0" applyFont="1" applyFill="1" applyBorder="1" applyAlignment="1">
      <alignment vertical="top" wrapText="1"/>
    </xf>
    <xf numFmtId="0" fontId="3" fillId="12" borderId="18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3" borderId="18" xfId="0" applyFont="1" applyFill="1" applyBorder="1" applyAlignment="1">
      <alignment vertical="top" wrapText="1"/>
    </xf>
    <xf numFmtId="0" fontId="3" fillId="0" borderId="18" xfId="0" applyFont="1" applyBorder="1" applyAlignment="1">
      <alignment horizontal="center" vertical="top" wrapText="1"/>
    </xf>
    <xf numFmtId="0" fontId="26" fillId="11" borderId="18" xfId="0" applyFont="1" applyFill="1" applyBorder="1" applyAlignment="1">
      <alignment horizontal="center" vertical="top" wrapText="1"/>
    </xf>
    <xf numFmtId="0" fontId="26" fillId="12" borderId="18" xfId="0" applyFont="1" applyFill="1" applyBorder="1" applyAlignment="1">
      <alignment horizontal="center" vertical="top" wrapText="1"/>
    </xf>
    <xf numFmtId="0" fontId="26" fillId="13" borderId="18" xfId="0" applyFont="1" applyFill="1" applyBorder="1" applyAlignment="1">
      <alignment horizontal="center" vertical="top" wrapText="1"/>
    </xf>
    <xf numFmtId="0" fontId="29" fillId="0" borderId="18" xfId="0" applyFont="1" applyBorder="1" applyAlignment="1">
      <alignment vertical="center" wrapText="1"/>
    </xf>
    <xf numFmtId="0" fontId="26" fillId="10" borderId="18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18" xfId="0" applyFont="1" applyBorder="1" applyAlignment="1">
      <alignment horizontal="left" vertical="top" wrapText="1"/>
    </xf>
    <xf numFmtId="0" fontId="3" fillId="4" borderId="18" xfId="0" applyFont="1" applyFill="1" applyBorder="1" applyAlignment="1">
      <alignment horizontal="left" vertical="top" wrapText="1"/>
    </xf>
    <xf numFmtId="0" fontId="3" fillId="3" borderId="18" xfId="0" applyFont="1" applyFill="1" applyBorder="1" applyAlignment="1">
      <alignment horizontal="left" vertical="top" wrapText="1"/>
    </xf>
    <xf numFmtId="0" fontId="3" fillId="8" borderId="18" xfId="0" applyFont="1" applyFill="1" applyBorder="1" applyAlignment="1">
      <alignment horizontal="left" vertical="top" wrapText="1"/>
    </xf>
    <xf numFmtId="0" fontId="3" fillId="6" borderId="18" xfId="0" applyFont="1" applyFill="1" applyBorder="1" applyAlignment="1">
      <alignment horizontal="left" vertical="top" wrapText="1"/>
    </xf>
    <xf numFmtId="0" fontId="29" fillId="0" borderId="18" xfId="0" applyFont="1" applyBorder="1" applyAlignment="1">
      <alignment horizontal="left" vertical="center" wrapText="1"/>
    </xf>
    <xf numFmtId="0" fontId="3" fillId="9" borderId="18" xfId="0" applyFont="1" applyFill="1" applyBorder="1" applyAlignment="1">
      <alignment horizontal="left" vertical="top" wrapText="1"/>
    </xf>
    <xf numFmtId="0" fontId="3" fillId="15" borderId="18" xfId="0" applyFont="1" applyFill="1" applyBorder="1" applyAlignment="1">
      <alignment vertical="top" wrapText="1"/>
    </xf>
    <xf numFmtId="164" fontId="3" fillId="15" borderId="18" xfId="2" applyFont="1" applyFill="1" applyBorder="1" applyAlignment="1">
      <alignment vertical="top" wrapText="1"/>
    </xf>
    <xf numFmtId="0" fontId="29" fillId="15" borderId="18" xfId="0" applyFont="1" applyFill="1" applyBorder="1" applyAlignment="1">
      <alignment horizontal="center" vertical="center" wrapText="1"/>
    </xf>
    <xf numFmtId="164" fontId="3" fillId="15" borderId="18" xfId="0" applyNumberFormat="1" applyFont="1" applyFill="1" applyBorder="1" applyAlignment="1">
      <alignment vertical="top" wrapText="1"/>
    </xf>
    <xf numFmtId="0" fontId="29" fillId="15" borderId="18" xfId="0" applyFont="1" applyFill="1" applyBorder="1" applyAlignment="1">
      <alignment horizontal="left" vertical="center" wrapText="1"/>
    </xf>
    <xf numFmtId="0" fontId="29" fillId="15" borderId="18" xfId="0" applyFont="1" applyFill="1" applyBorder="1" applyAlignment="1">
      <alignment vertical="center" wrapText="1"/>
    </xf>
    <xf numFmtId="0" fontId="3" fillId="13" borderId="23" xfId="0" applyFont="1" applyFill="1" applyBorder="1" applyAlignment="1">
      <alignment vertical="top" wrapText="1"/>
    </xf>
    <xf numFmtId="0" fontId="3" fillId="13" borderId="20" xfId="0" applyFont="1" applyFill="1" applyBorder="1" applyAlignment="1">
      <alignment vertical="top" wrapText="1"/>
    </xf>
    <xf numFmtId="0" fontId="33" fillId="0" borderId="6" xfId="0" applyFont="1" applyBorder="1" applyAlignment="1">
      <alignment horizontal="center" vertical="top" wrapText="1"/>
    </xf>
    <xf numFmtId="0" fontId="33" fillId="0" borderId="1" xfId="0" applyFont="1" applyBorder="1" applyAlignment="1">
      <alignment horizontal="center" vertical="top" wrapText="1"/>
    </xf>
    <xf numFmtId="164" fontId="3" fillId="15" borderId="1" xfId="2" applyFont="1" applyFill="1" applyBorder="1" applyAlignment="1">
      <alignment horizontal="right" wrapText="1"/>
    </xf>
    <xf numFmtId="0" fontId="14" fillId="0" borderId="0" xfId="1" applyFont="1" applyAlignment="1">
      <alignment horizontal="center"/>
    </xf>
    <xf numFmtId="0" fontId="15" fillId="0" borderId="0" xfId="1" applyFont="1" applyBorder="1" applyAlignment="1">
      <alignment horizontal="center"/>
    </xf>
    <xf numFmtId="49" fontId="14" fillId="0" borderId="23" xfId="1" applyNumberFormat="1" applyFont="1" applyFill="1" applyBorder="1" applyAlignment="1">
      <alignment horizontal="center"/>
    </xf>
    <xf numFmtId="49" fontId="14" fillId="0" borderId="21" xfId="1" applyNumberFormat="1" applyFont="1" applyFill="1" applyBorder="1" applyAlignment="1">
      <alignment horizontal="center"/>
    </xf>
    <xf numFmtId="49" fontId="14" fillId="0" borderId="20" xfId="1" applyNumberFormat="1" applyFont="1" applyFill="1" applyBorder="1" applyAlignment="1">
      <alignment horizontal="center"/>
    </xf>
    <xf numFmtId="0" fontId="15" fillId="0" borderId="0" xfId="1" applyFont="1" applyAlignment="1">
      <alignment horizontal="center"/>
    </xf>
    <xf numFmtId="0" fontId="13" fillId="0" borderId="0" xfId="1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24" xfId="0" applyFont="1" applyBorder="1" applyAlignment="1">
      <alignment horizontal="center"/>
    </xf>
    <xf numFmtId="0" fontId="16" fillId="0" borderId="22" xfId="1" applyFont="1" applyBorder="1" applyAlignment="1">
      <alignment horizontal="center" vertical="top" wrapText="1"/>
    </xf>
    <xf numFmtId="0" fontId="17" fillId="0" borderId="0" xfId="1" applyFont="1" applyFill="1" applyBorder="1" applyAlignment="1">
      <alignment horizontal="center"/>
    </xf>
    <xf numFmtId="0" fontId="13" fillId="0" borderId="0" xfId="1" applyFont="1" applyBorder="1" applyAlignment="1">
      <alignment horizontal="center" vertical="top"/>
    </xf>
    <xf numFmtId="0" fontId="14" fillId="0" borderId="23" xfId="1" applyFont="1" applyBorder="1" applyAlignment="1">
      <alignment horizontal="center"/>
    </xf>
    <xf numFmtId="0" fontId="14" fillId="0" borderId="21" xfId="1" applyFont="1" applyBorder="1" applyAlignment="1">
      <alignment horizontal="center"/>
    </xf>
    <xf numFmtId="0" fontId="14" fillId="0" borderId="20" xfId="1" applyFont="1" applyBorder="1" applyAlignment="1">
      <alignment horizontal="center"/>
    </xf>
    <xf numFmtId="49" fontId="18" fillId="0" borderId="5" xfId="1" applyNumberFormat="1" applyFont="1" applyFill="1" applyBorder="1" applyAlignment="1">
      <alignment horizontal="center" wrapText="1"/>
    </xf>
    <xf numFmtId="0" fontId="14" fillId="0" borderId="0" xfId="1" applyFont="1" applyAlignment="1">
      <alignment horizontal="left"/>
    </xf>
    <xf numFmtId="0" fontId="13" fillId="0" borderId="22" xfId="1" applyFont="1" applyBorder="1" applyAlignment="1">
      <alignment horizontal="right" vertical="top"/>
    </xf>
    <xf numFmtId="0" fontId="14" fillId="0" borderId="0" xfId="1" applyFont="1" applyAlignment="1">
      <alignment horizontal="right"/>
    </xf>
    <xf numFmtId="49" fontId="14" fillId="0" borderId="5" xfId="1" applyNumberFormat="1" applyFont="1" applyFill="1" applyBorder="1" applyAlignment="1">
      <alignment horizontal="right"/>
    </xf>
    <xf numFmtId="0" fontId="14" fillId="0" borderId="0" xfId="1" applyFont="1" applyBorder="1" applyAlignment="1">
      <alignment horizontal="right"/>
    </xf>
    <xf numFmtId="0" fontId="14" fillId="0" borderId="5" xfId="1" applyFont="1" applyFill="1" applyBorder="1" applyAlignment="1">
      <alignment horizontal="right"/>
    </xf>
    <xf numFmtId="0" fontId="13" fillId="0" borderId="0" xfId="1" applyFont="1" applyFill="1" applyAlignment="1">
      <alignment horizontal="right" vertical="top" wrapText="1"/>
    </xf>
    <xf numFmtId="0" fontId="13" fillId="0" borderId="0" xfId="1" applyFont="1" applyBorder="1" applyAlignment="1">
      <alignment horizontal="right" vertical="top" wrapText="1"/>
    </xf>
    <xf numFmtId="0" fontId="3" fillId="0" borderId="25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25" xfId="0" applyFont="1" applyBorder="1" applyAlignment="1">
      <alignment horizontal="right" wrapText="1"/>
    </xf>
    <xf numFmtId="0" fontId="3" fillId="0" borderId="2" xfId="0" applyFont="1" applyBorder="1" applyAlignment="1">
      <alignment horizontal="right" wrapText="1"/>
    </xf>
    <xf numFmtId="0" fontId="1" fillId="0" borderId="7" xfId="0" applyFont="1" applyBorder="1" applyAlignment="1">
      <alignment wrapText="1"/>
    </xf>
    <xf numFmtId="0" fontId="1" fillId="0" borderId="0" xfId="0" applyFont="1" applyBorder="1" applyAlignment="1">
      <alignment wrapText="1"/>
    </xf>
    <xf numFmtId="164" fontId="3" fillId="3" borderId="25" xfId="2" applyFont="1" applyFill="1" applyBorder="1" applyAlignment="1">
      <alignment horizontal="right" wrapText="1"/>
    </xf>
    <xf numFmtId="164" fontId="3" fillId="3" borderId="2" xfId="2" applyFont="1" applyFill="1" applyBorder="1" applyAlignment="1">
      <alignment horizontal="right" wrapText="1"/>
    </xf>
    <xf numFmtId="0" fontId="7" fillId="0" borderId="25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164" fontId="3" fillId="0" borderId="25" xfId="2" applyFont="1" applyBorder="1" applyAlignment="1">
      <alignment horizontal="right" wrapText="1"/>
    </xf>
    <xf numFmtId="164" fontId="3" fillId="0" borderId="2" xfId="2" applyFont="1" applyBorder="1" applyAlignment="1">
      <alignment horizontal="right" wrapText="1"/>
    </xf>
    <xf numFmtId="0" fontId="3" fillId="6" borderId="25" xfId="0" applyFont="1" applyFill="1" applyBorder="1" applyAlignment="1">
      <alignment horizontal="right" wrapText="1"/>
    </xf>
    <xf numFmtId="0" fontId="3" fillId="6" borderId="2" xfId="0" applyFont="1" applyFill="1" applyBorder="1" applyAlignment="1">
      <alignment horizontal="right" wrapText="1"/>
    </xf>
    <xf numFmtId="166" fontId="1" fillId="0" borderId="7" xfId="0" applyNumberFormat="1" applyFont="1" applyBorder="1" applyAlignment="1">
      <alignment wrapText="1"/>
    </xf>
    <xf numFmtId="0" fontId="3" fillId="3" borderId="25" xfId="0" applyFont="1" applyFill="1" applyBorder="1" applyAlignment="1">
      <alignment horizontal="right" wrapText="1"/>
    </xf>
    <xf numFmtId="0" fontId="3" fillId="3" borderId="2" xfId="0" applyFont="1" applyFill="1" applyBorder="1" applyAlignment="1">
      <alignment horizontal="right" wrapText="1"/>
    </xf>
    <xf numFmtId="164" fontId="3" fillId="6" borderId="25" xfId="2" applyFont="1" applyFill="1" applyBorder="1" applyAlignment="1">
      <alignment horizontal="right" wrapText="1"/>
    </xf>
    <xf numFmtId="164" fontId="3" fillId="6" borderId="2" xfId="2" applyFont="1" applyFill="1" applyBorder="1" applyAlignment="1">
      <alignment horizontal="right" wrapText="1"/>
    </xf>
    <xf numFmtId="2" fontId="3" fillId="0" borderId="25" xfId="2" applyNumberFormat="1" applyFont="1" applyBorder="1" applyAlignment="1">
      <alignment horizontal="right" wrapText="1"/>
    </xf>
    <xf numFmtId="2" fontId="3" fillId="0" borderId="2" xfId="2" applyNumberFormat="1" applyFont="1" applyBorder="1" applyAlignment="1">
      <alignment horizontal="right" wrapText="1"/>
    </xf>
    <xf numFmtId="2" fontId="3" fillId="0" borderId="25" xfId="0" applyNumberFormat="1" applyFont="1" applyBorder="1" applyAlignment="1">
      <alignment horizontal="right" wrapText="1"/>
    </xf>
    <xf numFmtId="2" fontId="3" fillId="0" borderId="2" xfId="0" applyNumberFormat="1" applyFont="1" applyBorder="1" applyAlignment="1">
      <alignment horizontal="right" wrapText="1"/>
    </xf>
    <xf numFmtId="0" fontId="3" fillId="3" borderId="25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2" fontId="3" fillId="6" borderId="25" xfId="0" applyNumberFormat="1" applyFont="1" applyFill="1" applyBorder="1" applyAlignment="1">
      <alignment horizontal="right" wrapText="1"/>
    </xf>
    <xf numFmtId="2" fontId="3" fillId="6" borderId="2" xfId="0" applyNumberFormat="1" applyFont="1" applyFill="1" applyBorder="1" applyAlignment="1">
      <alignment horizontal="right" wrapText="1"/>
    </xf>
    <xf numFmtId="0" fontId="3" fillId="6" borderId="25" xfId="0" applyFont="1" applyFill="1" applyBorder="1" applyAlignment="1">
      <alignment horizontal="center" wrapText="1"/>
    </xf>
    <xf numFmtId="0" fontId="3" fillId="6" borderId="2" xfId="0" applyFont="1" applyFill="1" applyBorder="1" applyAlignment="1">
      <alignment horizontal="center" wrapText="1"/>
    </xf>
    <xf numFmtId="0" fontId="33" fillId="0" borderId="25" xfId="0" applyFont="1" applyBorder="1" applyAlignment="1">
      <alignment horizontal="center" vertical="top" wrapText="1"/>
    </xf>
    <xf numFmtId="0" fontId="33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33" fillId="0" borderId="3" xfId="0" applyFont="1" applyBorder="1" applyAlignment="1">
      <alignment horizontal="center" vertical="top" wrapText="1"/>
    </xf>
    <xf numFmtId="0" fontId="33" fillId="0" borderId="27" xfId="0" applyFont="1" applyBorder="1" applyAlignment="1">
      <alignment horizontal="center" vertical="top" wrapText="1"/>
    </xf>
    <xf numFmtId="0" fontId="33" fillId="0" borderId="28" xfId="0" applyFont="1" applyBorder="1" applyAlignment="1">
      <alignment horizontal="center" vertical="top" wrapText="1"/>
    </xf>
    <xf numFmtId="0" fontId="33" fillId="0" borderId="29" xfId="0" applyFont="1" applyBorder="1" applyAlignment="1">
      <alignment horizontal="center" vertical="top" wrapText="1"/>
    </xf>
    <xf numFmtId="0" fontId="3" fillId="8" borderId="18" xfId="0" applyFont="1" applyFill="1" applyBorder="1" applyAlignment="1">
      <alignment vertical="top" wrapText="1"/>
    </xf>
    <xf numFmtId="0" fontId="32" fillId="0" borderId="18" xfId="4" applyFont="1" applyBorder="1" applyAlignment="1">
      <alignment horizontal="left"/>
    </xf>
    <xf numFmtId="164" fontId="3" fillId="13" borderId="18" xfId="2" applyFont="1" applyFill="1" applyBorder="1" applyAlignment="1">
      <alignment horizontal="center" vertical="top" wrapText="1"/>
    </xf>
    <xf numFmtId="0" fontId="32" fillId="15" borderId="18" xfId="4" applyFont="1" applyFill="1" applyBorder="1" applyAlignment="1">
      <alignment horizontal="left"/>
    </xf>
    <xf numFmtId="0" fontId="3" fillId="0" borderId="0" xfId="0" applyFont="1"/>
    <xf numFmtId="0" fontId="3" fillId="9" borderId="18" xfId="0" applyFont="1" applyFill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6" borderId="18" xfId="0" applyFont="1" applyFill="1" applyBorder="1" applyAlignment="1">
      <alignment vertical="top" wrapText="1"/>
    </xf>
    <xf numFmtId="0" fontId="3" fillId="12" borderId="18" xfId="0" applyFont="1" applyFill="1" applyBorder="1" applyAlignment="1">
      <alignment horizontal="left" vertical="top" wrapText="1"/>
    </xf>
    <xf numFmtId="0" fontId="3" fillId="0" borderId="18" xfId="0" applyFont="1" applyBorder="1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3" fillId="3" borderId="18" xfId="0" applyFont="1" applyFill="1" applyBorder="1" applyAlignment="1">
      <alignment horizontal="left" vertical="top" wrapText="1"/>
    </xf>
    <xf numFmtId="0" fontId="3" fillId="13" borderId="18" xfId="0" applyFont="1" applyFill="1" applyBorder="1" applyAlignment="1">
      <alignment horizontal="center" vertical="top" wrapText="1"/>
    </xf>
    <xf numFmtId="0" fontId="4" fillId="4" borderId="18" xfId="0" applyFont="1" applyFill="1" applyBorder="1" applyAlignment="1">
      <alignment vertical="top" wrapText="1"/>
    </xf>
    <xf numFmtId="0" fontId="3" fillId="3" borderId="18" xfId="0" applyFont="1" applyFill="1" applyBorder="1" applyAlignment="1">
      <alignment vertical="top" wrapText="1"/>
    </xf>
    <xf numFmtId="0" fontId="3" fillId="0" borderId="18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13" borderId="18" xfId="0" applyFont="1" applyFill="1" applyBorder="1" applyAlignment="1">
      <alignment horizontal="left" vertical="top" wrapText="1"/>
    </xf>
    <xf numFmtId="0" fontId="26" fillId="13" borderId="18" xfId="0" applyFont="1" applyFill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3" fillId="0" borderId="25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</cellXfs>
  <cellStyles count="5">
    <cellStyle name="Гиперссылка" xfId="4" builtinId="8"/>
    <cellStyle name="Обычный" xfId="0" builtinId="0"/>
    <cellStyle name="Обычный 2" xfId="1"/>
    <cellStyle name="Финансовый" xfId="2" builtinId="3"/>
    <cellStyle name="Финансовый 2" xfId="3"/>
  </cellStyles>
  <dxfs count="0"/>
  <tableStyles count="0" defaultTableStyle="TableStyleMedium9" defaultPivotStyle="PivotStyleLight16"/>
  <colors>
    <mruColors>
      <color rgb="FFCCFFFF"/>
      <color rgb="FFFF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34"/>
  <sheetViews>
    <sheetView view="pageBreakPreview" topLeftCell="A10" workbookViewId="0">
      <selection activeCell="Y33" sqref="Y33:Z34"/>
    </sheetView>
  </sheetViews>
  <sheetFormatPr defaultColWidth="0.85546875" defaultRowHeight="15" x14ac:dyDescent="0.25"/>
  <cols>
    <col min="1" max="16384" width="0.85546875" style="13"/>
  </cols>
  <sheetData>
    <row r="1" spans="1:108" s="12" customFormat="1" ht="11.25" customHeight="1" x14ac:dyDescent="0.2">
      <c r="BH1" s="130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 t="s">
        <v>104</v>
      </c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0"/>
      <c r="CG1" s="130"/>
      <c r="CH1" s="130"/>
      <c r="CI1" s="130"/>
      <c r="CJ1" s="130"/>
      <c r="CK1" s="130"/>
      <c r="CL1" s="130"/>
      <c r="CM1" s="130"/>
      <c r="CN1" s="130"/>
      <c r="CO1" s="130"/>
      <c r="CP1" s="130"/>
      <c r="CQ1" s="130"/>
      <c r="CR1" s="130"/>
      <c r="CS1" s="130"/>
      <c r="CT1" s="130"/>
      <c r="CU1" s="130"/>
      <c r="CV1" s="130"/>
      <c r="CW1" s="130"/>
      <c r="CX1" s="130"/>
      <c r="CY1" s="130"/>
      <c r="CZ1" s="130"/>
      <c r="DA1" s="130"/>
      <c r="DB1" s="130"/>
      <c r="DC1" s="130"/>
      <c r="DD1" s="130"/>
    </row>
    <row r="2" spans="1:108" s="12" customFormat="1" ht="60.75" customHeight="1" x14ac:dyDescent="0.2"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89" t="s">
        <v>106</v>
      </c>
      <c r="BT2" s="189"/>
      <c r="BU2" s="189"/>
      <c r="BV2" s="189"/>
      <c r="BW2" s="189"/>
      <c r="BX2" s="189"/>
      <c r="BY2" s="189"/>
      <c r="BZ2" s="189"/>
      <c r="CA2" s="189"/>
      <c r="CB2" s="189"/>
      <c r="CC2" s="189"/>
      <c r="CD2" s="189"/>
      <c r="CE2" s="189"/>
      <c r="CF2" s="189"/>
      <c r="CG2" s="189"/>
      <c r="CH2" s="189"/>
      <c r="CI2" s="189"/>
      <c r="CJ2" s="189"/>
      <c r="CK2" s="189"/>
      <c r="CL2" s="189"/>
      <c r="CM2" s="189"/>
      <c r="CN2" s="189"/>
      <c r="CO2" s="189"/>
      <c r="CP2" s="189"/>
      <c r="CQ2" s="189"/>
      <c r="CR2" s="189"/>
      <c r="CS2" s="189"/>
      <c r="CT2" s="189"/>
      <c r="CU2" s="189"/>
      <c r="CV2" s="189"/>
      <c r="CW2" s="189"/>
      <c r="CX2" s="189"/>
      <c r="CY2" s="189"/>
      <c r="CZ2" s="189"/>
      <c r="DA2" s="189"/>
      <c r="DB2" s="189"/>
      <c r="DC2" s="189"/>
      <c r="DD2" s="189"/>
    </row>
    <row r="3" spans="1:108" s="12" customFormat="1" ht="6" customHeight="1" x14ac:dyDescent="0.2">
      <c r="BH3" s="130"/>
      <c r="BI3" s="130"/>
      <c r="BJ3" s="130"/>
      <c r="BK3" s="130"/>
      <c r="BL3" s="130"/>
      <c r="BM3" s="130"/>
      <c r="BN3" s="130"/>
      <c r="BO3" s="130"/>
      <c r="BP3" s="130"/>
      <c r="BQ3" s="130"/>
      <c r="BR3" s="130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</row>
    <row r="4" spans="1:108" ht="12.75" customHeight="1" x14ac:dyDescent="0.25">
      <c r="BH4" s="128"/>
      <c r="BI4" s="128"/>
      <c r="BJ4" s="128"/>
      <c r="BK4" s="128"/>
      <c r="BL4" s="128"/>
      <c r="BM4" s="128"/>
      <c r="BN4" s="128"/>
      <c r="BO4" s="128"/>
      <c r="BP4" s="128"/>
      <c r="BQ4" s="128"/>
      <c r="BR4" s="128"/>
      <c r="BS4" s="128"/>
      <c r="BT4" s="128"/>
      <c r="BU4" s="128"/>
      <c r="BV4" s="128"/>
      <c r="BW4" s="128"/>
      <c r="BX4" s="128"/>
      <c r="BY4" s="128"/>
      <c r="BZ4" s="128"/>
      <c r="CA4" s="128"/>
      <c r="CB4" s="128"/>
      <c r="CC4" s="128"/>
      <c r="CD4" s="128"/>
      <c r="CE4" s="128"/>
      <c r="CF4" s="128"/>
      <c r="CG4" s="128"/>
      <c r="CH4" s="128"/>
      <c r="CI4" s="128"/>
      <c r="CJ4" s="128"/>
      <c r="CK4" s="128"/>
      <c r="CL4" s="128"/>
      <c r="CM4" s="128"/>
      <c r="CN4" s="128"/>
      <c r="CO4" s="128"/>
      <c r="CP4" s="128"/>
      <c r="CQ4" s="128"/>
      <c r="CR4" s="128"/>
      <c r="CS4" s="128"/>
      <c r="CT4" s="128"/>
      <c r="CU4" s="128"/>
      <c r="CV4" s="128"/>
      <c r="CW4" s="128"/>
      <c r="CX4" s="128"/>
      <c r="CY4" s="128"/>
      <c r="CZ4" s="128"/>
      <c r="DA4" s="128"/>
      <c r="DB4" s="128"/>
      <c r="DC4" s="128"/>
      <c r="DD4" s="128" t="s">
        <v>105</v>
      </c>
    </row>
    <row r="5" spans="1:108" ht="12.75" customHeight="1" x14ac:dyDescent="0.25">
      <c r="BH5" s="128"/>
      <c r="BI5" s="128"/>
      <c r="BJ5" s="128"/>
      <c r="BK5" s="128"/>
      <c r="BL5" s="128"/>
      <c r="BM5" s="128"/>
      <c r="BN5" s="128"/>
      <c r="BO5" s="128"/>
      <c r="BP5" s="128"/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128"/>
      <c r="CD5" s="128"/>
      <c r="CE5" s="128"/>
      <c r="CF5" s="128"/>
      <c r="CG5" s="128"/>
      <c r="CH5" s="128"/>
      <c r="CI5" s="128"/>
      <c r="CJ5" s="128"/>
      <c r="CK5" s="128"/>
      <c r="CL5" s="128"/>
      <c r="CM5" s="128"/>
      <c r="CN5" s="128"/>
      <c r="CO5" s="128"/>
      <c r="CP5" s="128"/>
      <c r="CQ5" s="128"/>
      <c r="CR5" s="128"/>
      <c r="CS5" s="128"/>
      <c r="CT5" s="128"/>
      <c r="CU5" s="128"/>
      <c r="CV5" s="128"/>
      <c r="CW5" s="128"/>
      <c r="CX5" s="128"/>
      <c r="CY5" s="128"/>
      <c r="CZ5" s="128"/>
      <c r="DA5" s="128"/>
      <c r="DB5" s="128"/>
      <c r="DC5" s="128"/>
      <c r="DD5" s="128"/>
    </row>
    <row r="6" spans="1:108" ht="12.75" customHeight="1" x14ac:dyDescent="0.25">
      <c r="BH6" s="185" t="s">
        <v>92</v>
      </c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Q6" s="185"/>
      <c r="CR6" s="185"/>
      <c r="CS6" s="185"/>
      <c r="CT6" s="185"/>
      <c r="CU6" s="185"/>
      <c r="CV6" s="185"/>
      <c r="CW6" s="185"/>
      <c r="CX6" s="185"/>
      <c r="CY6" s="185"/>
      <c r="CZ6" s="185"/>
      <c r="DA6" s="185"/>
      <c r="DB6" s="185"/>
      <c r="DC6" s="185"/>
      <c r="DD6" s="185"/>
    </row>
    <row r="7" spans="1:108" ht="12.75" customHeight="1" x14ac:dyDescent="0.25">
      <c r="BH7" s="188" t="s">
        <v>107</v>
      </c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</row>
    <row r="8" spans="1:108" s="12" customFormat="1" ht="12" x14ac:dyDescent="0.2">
      <c r="BH8" s="190" t="s">
        <v>93</v>
      </c>
      <c r="BI8" s="190"/>
      <c r="BJ8" s="190"/>
      <c r="BK8" s="190"/>
      <c r="BL8" s="190"/>
      <c r="BM8" s="190"/>
      <c r="BN8" s="190"/>
      <c r="BO8" s="190"/>
      <c r="BP8" s="190"/>
      <c r="BQ8" s="190"/>
      <c r="BR8" s="190"/>
      <c r="BS8" s="190"/>
      <c r="BT8" s="190"/>
      <c r="BU8" s="190"/>
      <c r="BV8" s="190"/>
      <c r="BW8" s="190"/>
      <c r="BX8" s="190"/>
      <c r="BY8" s="190"/>
      <c r="BZ8" s="190"/>
      <c r="CA8" s="190"/>
      <c r="CB8" s="190"/>
      <c r="CC8" s="190"/>
      <c r="CD8" s="190"/>
      <c r="CE8" s="190"/>
      <c r="CF8" s="190"/>
      <c r="CG8" s="190"/>
      <c r="CH8" s="190"/>
      <c r="CI8" s="190"/>
      <c r="CJ8" s="190"/>
      <c r="CK8" s="190"/>
      <c r="CL8" s="190"/>
      <c r="CM8" s="190"/>
      <c r="CN8" s="190"/>
      <c r="CO8" s="190"/>
      <c r="CP8" s="190"/>
      <c r="CQ8" s="190"/>
      <c r="CR8" s="190"/>
      <c r="CS8" s="190"/>
      <c r="CT8" s="190"/>
      <c r="CU8" s="190"/>
      <c r="CV8" s="190"/>
      <c r="CW8" s="190"/>
      <c r="CX8" s="190"/>
      <c r="CY8" s="190"/>
      <c r="CZ8" s="190"/>
      <c r="DA8" s="190"/>
      <c r="DB8" s="190"/>
      <c r="DC8" s="190"/>
      <c r="DD8" s="190"/>
    </row>
    <row r="9" spans="1:108" ht="12.75" customHeight="1" x14ac:dyDescent="0.25">
      <c r="BH9" s="128"/>
      <c r="BI9" s="128"/>
      <c r="BJ9" s="128"/>
      <c r="BK9" s="128"/>
      <c r="BL9" s="128"/>
      <c r="BM9" s="128" t="s">
        <v>94</v>
      </c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 t="s">
        <v>126</v>
      </c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</row>
    <row r="10" spans="1:108" s="12" customFormat="1" ht="13.5" customHeight="1" x14ac:dyDescent="0.2">
      <c r="BH10" s="130"/>
      <c r="BI10" s="130"/>
      <c r="BJ10" s="130"/>
      <c r="BK10" s="130"/>
      <c r="BL10" s="130"/>
      <c r="BM10" s="130"/>
      <c r="BN10" s="184" t="s">
        <v>95</v>
      </c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</row>
    <row r="11" spans="1:108" ht="12.75" customHeight="1" x14ac:dyDescent="0.25">
      <c r="BH11" s="128"/>
      <c r="BI11" s="128"/>
      <c r="BJ11" s="128"/>
      <c r="BK11" s="128"/>
      <c r="BL11" s="128"/>
      <c r="BM11" s="128"/>
      <c r="BN11" s="128"/>
      <c r="BO11" s="185" t="s">
        <v>96</v>
      </c>
      <c r="BP11" s="185"/>
      <c r="BQ11" s="186" t="s">
        <v>140</v>
      </c>
      <c r="BR11" s="186"/>
      <c r="BS11" s="186"/>
      <c r="BT11" s="186"/>
      <c r="BU11" s="185" t="s">
        <v>96</v>
      </c>
      <c r="BV11" s="185"/>
      <c r="BW11" s="185"/>
      <c r="BX11" s="186" t="s">
        <v>141</v>
      </c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7">
        <v>20</v>
      </c>
      <c r="CO11" s="187"/>
      <c r="CP11" s="187"/>
      <c r="CQ11" s="187"/>
      <c r="CR11" s="186" t="s">
        <v>142</v>
      </c>
      <c r="CS11" s="186"/>
      <c r="CT11" s="186"/>
      <c r="CU11" s="186"/>
      <c r="CV11" s="185" t="s">
        <v>97</v>
      </c>
      <c r="CW11" s="185"/>
      <c r="CX11" s="185"/>
      <c r="CY11" s="128"/>
      <c r="CZ11" s="128"/>
      <c r="DA11" s="128"/>
      <c r="DB11" s="128"/>
      <c r="DC11" s="128"/>
      <c r="DD11" s="128"/>
    </row>
    <row r="12" spans="1:108" ht="12.75" customHeight="1" x14ac:dyDescent="0.25">
      <c r="BO12" s="14"/>
      <c r="BP12" s="14"/>
      <c r="BQ12" s="32"/>
      <c r="BR12" s="32"/>
      <c r="BS12" s="32"/>
      <c r="BT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25"/>
      <c r="CO12" s="25"/>
      <c r="CP12" s="25"/>
      <c r="CQ12" s="25"/>
      <c r="CR12" s="26"/>
      <c r="CS12" s="26"/>
      <c r="CT12" s="26"/>
      <c r="CU12" s="26"/>
    </row>
    <row r="13" spans="1:108" ht="12.75" customHeight="1" x14ac:dyDescent="0.25">
      <c r="BO13" s="14"/>
      <c r="BP13" s="14"/>
      <c r="BQ13" s="32"/>
      <c r="BR13" s="32"/>
      <c r="BS13" s="32"/>
      <c r="BT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25"/>
      <c r="CO13" s="25"/>
      <c r="CP13" s="25"/>
      <c r="CQ13" s="25"/>
      <c r="CR13" s="26"/>
      <c r="CS13" s="26"/>
      <c r="CT13" s="26"/>
      <c r="CU13" s="26"/>
    </row>
    <row r="14" spans="1:108" ht="12.75" customHeight="1" x14ac:dyDescent="0.25">
      <c r="AN14" s="167" t="s">
        <v>86</v>
      </c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  <c r="BE14" s="167"/>
      <c r="BF14" s="167"/>
      <c r="BG14" s="167"/>
      <c r="BH14" s="167"/>
      <c r="BI14" s="167"/>
      <c r="BJ14" s="167"/>
      <c r="BK14" s="167"/>
      <c r="BL14" s="167"/>
      <c r="BM14" s="167"/>
      <c r="DB14" s="15"/>
    </row>
    <row r="15" spans="1:108" ht="16.5" x14ac:dyDescent="0.25">
      <c r="A15" s="172" t="s">
        <v>143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  <c r="BE15" s="172"/>
      <c r="BF15" s="172"/>
      <c r="BG15" s="172"/>
      <c r="BH15" s="172"/>
      <c r="BI15" s="172"/>
      <c r="BJ15" s="172"/>
      <c r="BK15" s="172"/>
      <c r="BL15" s="172"/>
      <c r="BM15" s="172"/>
      <c r="BN15" s="172"/>
      <c r="BO15" s="172"/>
      <c r="BP15" s="172"/>
      <c r="BQ15" s="172"/>
      <c r="BR15" s="172"/>
      <c r="BS15" s="172"/>
      <c r="BT15" s="172"/>
      <c r="BU15" s="172"/>
      <c r="BV15" s="172"/>
      <c r="BW15" s="172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  <c r="CV15" s="172"/>
      <c r="CW15" s="172"/>
      <c r="CX15" s="172"/>
      <c r="CY15" s="172"/>
      <c r="CZ15" s="172"/>
      <c r="DA15" s="172"/>
      <c r="DB15" s="172"/>
      <c r="DC15" s="172"/>
      <c r="DD15" s="172"/>
    </row>
    <row r="16" spans="1:108" s="16" customFormat="1" ht="16.5" x14ac:dyDescent="0.25">
      <c r="V16" s="168" t="s">
        <v>144</v>
      </c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8"/>
      <c r="AQ16" s="168"/>
      <c r="AR16" s="168"/>
      <c r="AS16" s="168"/>
      <c r="AT16" s="168"/>
      <c r="AU16" s="168"/>
      <c r="AV16" s="168"/>
      <c r="AW16" s="168"/>
      <c r="AX16" s="168"/>
      <c r="AY16" s="168"/>
      <c r="AZ16" s="168"/>
      <c r="BA16" s="168"/>
      <c r="BB16" s="168"/>
      <c r="BC16" s="168"/>
      <c r="BD16" s="168"/>
      <c r="BE16" s="168"/>
      <c r="BF16" s="168"/>
      <c r="BG16" s="168"/>
      <c r="BH16" s="168"/>
      <c r="BI16" s="168"/>
      <c r="BJ16" s="168"/>
      <c r="BK16" s="168"/>
      <c r="BL16" s="168"/>
      <c r="BM16" s="168"/>
      <c r="BN16" s="168"/>
      <c r="BO16" s="168"/>
      <c r="BP16" s="168"/>
      <c r="BQ16" s="168"/>
      <c r="BR16" s="168"/>
      <c r="BS16" s="168"/>
      <c r="BT16" s="168"/>
      <c r="BU16" s="168"/>
      <c r="BV16" s="168"/>
      <c r="BW16" s="168"/>
      <c r="BX16" s="168"/>
      <c r="BY16" s="168"/>
      <c r="BZ16" s="168"/>
      <c r="CA16" s="168"/>
      <c r="CB16" s="168"/>
      <c r="CC16" s="168"/>
      <c r="CD16" s="168"/>
      <c r="CE16" s="168"/>
      <c r="CF16" s="168"/>
      <c r="CG16" s="168"/>
      <c r="CH16" s="168"/>
      <c r="CI16" s="33"/>
      <c r="CJ16" s="33"/>
    </row>
    <row r="17" spans="1:108" s="16" customFormat="1" ht="36.75" customHeight="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8"/>
      <c r="Y17" s="18"/>
      <c r="Z17" s="18"/>
      <c r="AA17" s="17"/>
      <c r="AB17" s="17"/>
      <c r="AC17" s="18"/>
      <c r="AD17" s="19"/>
      <c r="AE17" s="19"/>
      <c r="AF17" s="19"/>
      <c r="AG17" s="19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9"/>
      <c r="BQ17" s="19"/>
      <c r="BR17" s="19"/>
      <c r="BS17" s="19"/>
      <c r="BT17" s="17"/>
      <c r="BU17" s="17"/>
      <c r="BV17" s="17"/>
      <c r="BW17" s="17"/>
      <c r="BX17" s="17"/>
      <c r="BY17" s="17"/>
      <c r="BZ17" s="18"/>
      <c r="CA17" s="19"/>
      <c r="CB17" s="19"/>
      <c r="CC17" s="19"/>
      <c r="CD17" s="19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</row>
    <row r="18" spans="1:108" s="16" customFormat="1" ht="24.75" customHeight="1" x14ac:dyDescent="0.25">
      <c r="A18" s="176" t="s">
        <v>109</v>
      </c>
      <c r="B18" s="176"/>
      <c r="C18" s="176"/>
      <c r="D18" s="176"/>
      <c r="E18" s="176"/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  <c r="S18" s="176"/>
      <c r="T18" s="176"/>
      <c r="U18" s="176"/>
      <c r="V18" s="176"/>
      <c r="W18" s="176"/>
      <c r="X18" s="176"/>
      <c r="Y18" s="176"/>
      <c r="Z18" s="176"/>
      <c r="AA18" s="176"/>
      <c r="AB18" s="176"/>
      <c r="AC18" s="176"/>
      <c r="AD18" s="176"/>
      <c r="AE18" s="176"/>
      <c r="AF18" s="176"/>
      <c r="AG18" s="176"/>
      <c r="AH18" s="176"/>
      <c r="AI18" s="176"/>
      <c r="AJ18" s="176"/>
      <c r="AK18" s="176"/>
      <c r="AL18" s="176"/>
      <c r="AM18" s="176"/>
      <c r="AN18" s="176"/>
      <c r="AO18" s="176"/>
      <c r="AP18" s="176"/>
      <c r="AQ18" s="176"/>
      <c r="AR18" s="176"/>
      <c r="AS18" s="176"/>
      <c r="AT18" s="176"/>
      <c r="AU18" s="176"/>
      <c r="AV18" s="176"/>
      <c r="AW18" s="176"/>
      <c r="AX18" s="176"/>
      <c r="AY18" s="176"/>
      <c r="AZ18" s="176"/>
      <c r="BA18" s="176"/>
      <c r="BB18" s="176"/>
      <c r="BC18" s="176"/>
      <c r="BD18" s="176"/>
      <c r="BE18" s="176"/>
      <c r="BF18" s="176"/>
      <c r="BG18" s="176"/>
      <c r="BH18" s="176"/>
      <c r="BI18" s="176"/>
      <c r="BJ18" s="176"/>
      <c r="BK18" s="176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  <c r="BZ18" s="176"/>
      <c r="CA18" s="176"/>
      <c r="CB18" s="176"/>
      <c r="CC18" s="176"/>
      <c r="CD18" s="176"/>
      <c r="CE18" s="176"/>
      <c r="CF18" s="176"/>
      <c r="CG18" s="176"/>
      <c r="CH18" s="176"/>
      <c r="CI18" s="176"/>
      <c r="CJ18" s="176"/>
      <c r="CK18" s="176"/>
      <c r="CL18" s="176"/>
      <c r="CM18" s="176"/>
      <c r="CN18" s="176"/>
      <c r="CO18" s="176"/>
      <c r="CP18" s="176"/>
      <c r="CQ18" s="176"/>
      <c r="CR18" s="176"/>
      <c r="CS18" s="176"/>
      <c r="CT18" s="176"/>
      <c r="CU18" s="176"/>
      <c r="CV18" s="176"/>
      <c r="CW18" s="176"/>
      <c r="CX18" s="176"/>
      <c r="CY18" s="176"/>
      <c r="CZ18" s="176"/>
      <c r="DA18" s="176"/>
      <c r="DB18" s="176"/>
      <c r="DC18" s="176"/>
      <c r="DD18" s="176"/>
    </row>
    <row r="19" spans="1:108" ht="6" customHeight="1" x14ac:dyDescent="0.25"/>
    <row r="20" spans="1:108" ht="12.75" customHeight="1" x14ac:dyDescent="0.25">
      <c r="A20" s="177" t="s">
        <v>130</v>
      </c>
      <c r="B20" s="177"/>
      <c r="C20" s="177"/>
      <c r="D20" s="177"/>
      <c r="E20" s="177"/>
      <c r="F20" s="177"/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7"/>
      <c r="BE20" s="177"/>
      <c r="BF20" s="177"/>
      <c r="BG20" s="177"/>
      <c r="BH20" s="177"/>
      <c r="BI20" s="177"/>
      <c r="BJ20" s="177"/>
      <c r="BK20" s="177"/>
      <c r="BL20" s="177"/>
      <c r="BM20" s="177"/>
      <c r="BN20" s="177"/>
      <c r="BO20" s="177"/>
      <c r="BP20" s="177"/>
      <c r="BQ20" s="177"/>
      <c r="BR20" s="177"/>
      <c r="BS20" s="177"/>
      <c r="BT20" s="177"/>
      <c r="BU20" s="177"/>
      <c r="BV20" s="177"/>
      <c r="BW20" s="177"/>
      <c r="BX20" s="177"/>
      <c r="BY20" s="177"/>
      <c r="BZ20" s="177"/>
      <c r="CA20" s="177"/>
      <c r="CB20" s="177"/>
      <c r="CC20" s="177"/>
      <c r="CD20" s="177"/>
      <c r="CE20" s="177"/>
      <c r="CF20" s="177"/>
      <c r="CG20" s="177"/>
      <c r="CH20" s="177"/>
      <c r="CI20" s="177"/>
      <c r="CJ20" s="177"/>
      <c r="CK20" s="177"/>
      <c r="CL20" s="177"/>
      <c r="CM20" s="177"/>
      <c r="CN20" s="177"/>
      <c r="CO20" s="177"/>
      <c r="CP20" s="177"/>
      <c r="CQ20" s="177"/>
      <c r="CR20" s="177"/>
      <c r="CS20" s="177"/>
      <c r="CT20" s="177"/>
      <c r="CU20" s="177"/>
      <c r="CV20" s="177"/>
      <c r="CW20" s="177"/>
      <c r="CX20" s="177"/>
      <c r="CY20" s="177"/>
      <c r="CZ20" s="177"/>
      <c r="DA20" s="177"/>
      <c r="DB20" s="177"/>
      <c r="DC20" s="177"/>
      <c r="DD20" s="20"/>
    </row>
    <row r="21" spans="1:108" s="12" customFormat="1" ht="12.75" customHeight="1" x14ac:dyDescent="0.2"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178" t="s">
        <v>98</v>
      </c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8"/>
      <c r="AE21" s="178"/>
      <c r="AF21" s="178"/>
      <c r="AG21" s="178"/>
      <c r="AH21" s="178"/>
      <c r="AI21" s="178"/>
      <c r="AJ21" s="178"/>
      <c r="AK21" s="178"/>
      <c r="AL21" s="178"/>
      <c r="AM21" s="178"/>
      <c r="AN21" s="178"/>
      <c r="AO21" s="178"/>
      <c r="AP21" s="178"/>
      <c r="AQ21" s="178"/>
      <c r="AR21" s="178"/>
      <c r="AS21" s="178"/>
      <c r="AT21" s="178"/>
      <c r="AU21" s="178"/>
      <c r="AV21" s="178"/>
      <c r="AW21" s="178"/>
      <c r="AX21" s="178"/>
      <c r="AY21" s="178"/>
      <c r="AZ21" s="178"/>
      <c r="BA21" s="178"/>
      <c r="BB21" s="178"/>
      <c r="BC21" s="178"/>
      <c r="BD21" s="178"/>
      <c r="BE21" s="178"/>
      <c r="BF21" s="178"/>
      <c r="BG21" s="178"/>
      <c r="BH21" s="178"/>
      <c r="BI21" s="178"/>
      <c r="BJ21" s="178"/>
      <c r="BK21" s="178"/>
      <c r="BL21" s="178"/>
      <c r="BM21" s="178"/>
      <c r="BN21" s="178"/>
      <c r="BO21" s="178"/>
      <c r="BP21" s="178"/>
      <c r="BQ21" s="178"/>
      <c r="BR21" s="178"/>
      <c r="BS21" s="178"/>
      <c r="BT21" s="178"/>
      <c r="BU21" s="178"/>
      <c r="BV21" s="178"/>
      <c r="BW21" s="178"/>
      <c r="BX21" s="178"/>
      <c r="BY21" s="178"/>
      <c r="BZ21" s="178"/>
      <c r="CA21" s="178"/>
      <c r="CB21" s="178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</row>
    <row r="22" spans="1:108" ht="12.75" customHeight="1" x14ac:dyDescent="0.25"/>
    <row r="23" spans="1:108" ht="12.75" customHeight="1" x14ac:dyDescent="0.25">
      <c r="CO23" s="179" t="s">
        <v>99</v>
      </c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1"/>
    </row>
    <row r="24" spans="1:108" ht="12.75" customHeight="1" x14ac:dyDescent="0.25">
      <c r="A24" s="48"/>
      <c r="B24" s="48"/>
      <c r="C24" s="182" t="s">
        <v>110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  <c r="AL24" s="182"/>
      <c r="AM24" s="182"/>
      <c r="AN24" s="182"/>
      <c r="AO24" s="182"/>
      <c r="AP24" s="182"/>
      <c r="AQ24" s="182"/>
      <c r="AR24" s="182"/>
      <c r="AS24" s="182"/>
      <c r="AT24" s="182"/>
      <c r="AU24" s="182"/>
      <c r="AV24" s="182"/>
      <c r="AW24" s="182"/>
      <c r="AX24" s="182"/>
      <c r="AY24" s="182"/>
      <c r="AZ24" s="182"/>
      <c r="BA24" s="182"/>
      <c r="BB24" s="182"/>
      <c r="BC24" s="182"/>
      <c r="BD24" s="182"/>
      <c r="BE24" s="182"/>
      <c r="BF24" s="182"/>
      <c r="BG24" s="182"/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22"/>
      <c r="BU24" s="22"/>
      <c r="BV24" s="22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4"/>
      <c r="CM24" s="25" t="s">
        <v>87</v>
      </c>
      <c r="CO24" s="169" t="s">
        <v>148</v>
      </c>
      <c r="CP24" s="170"/>
      <c r="CQ24" s="170"/>
      <c r="CR24" s="170"/>
      <c r="CS24" s="170"/>
      <c r="CT24" s="170"/>
      <c r="CU24" s="170"/>
      <c r="CV24" s="170"/>
      <c r="CW24" s="170"/>
      <c r="CX24" s="170"/>
      <c r="CY24" s="170"/>
      <c r="CZ24" s="170"/>
      <c r="DA24" s="170"/>
      <c r="DB24" s="170"/>
      <c r="DC24" s="170"/>
      <c r="DD24" s="171"/>
    </row>
    <row r="25" spans="1:108" ht="14.25" customHeight="1" x14ac:dyDescent="0.25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V25" s="26"/>
      <c r="AW25" s="26"/>
      <c r="AZ25" s="26"/>
      <c r="BA25" s="26"/>
      <c r="BB25" s="22"/>
      <c r="BC25" s="22"/>
      <c r="BD25" s="22"/>
      <c r="BE25" s="22"/>
      <c r="BF25" s="15"/>
      <c r="BG25" s="15"/>
      <c r="BH25" s="15"/>
      <c r="BI25" s="15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174" t="s">
        <v>88</v>
      </c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5"/>
      <c r="CO25" s="169" t="s">
        <v>113</v>
      </c>
      <c r="CP25" s="170"/>
      <c r="CQ25" s="170"/>
      <c r="CR25" s="170"/>
      <c r="CS25" s="170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1"/>
    </row>
    <row r="26" spans="1:108" ht="12.75" customHeight="1" x14ac:dyDescent="0.25">
      <c r="A26" s="49"/>
      <c r="B26" s="49"/>
      <c r="C26" s="173" t="s">
        <v>111</v>
      </c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73"/>
      <c r="AG26" s="173"/>
      <c r="AH26" s="173"/>
      <c r="AI26" s="173"/>
      <c r="AJ26" s="173"/>
      <c r="AK26" s="173"/>
      <c r="AL26" s="173"/>
      <c r="AM26" s="173"/>
      <c r="AN26" s="173"/>
      <c r="AO26" s="173"/>
      <c r="AP26" s="173"/>
      <c r="AQ26" s="173"/>
      <c r="AR26" s="173"/>
      <c r="AS26" s="173"/>
      <c r="AT26" s="173"/>
      <c r="AU26" s="173"/>
      <c r="AV26" s="173"/>
      <c r="AW26" s="173"/>
      <c r="AX26" s="173"/>
      <c r="AY26" s="173"/>
      <c r="AZ26" s="173"/>
      <c r="BA26" s="173"/>
      <c r="BB26" s="173"/>
      <c r="BC26" s="173"/>
      <c r="BD26" s="173"/>
      <c r="BE26" s="173"/>
      <c r="BF26" s="173"/>
      <c r="BG26" s="173"/>
      <c r="BH26" s="173"/>
      <c r="BI26" s="173"/>
      <c r="BJ26" s="173"/>
      <c r="BK26" s="173"/>
      <c r="BL26" s="173"/>
      <c r="BM26" s="173"/>
      <c r="BN26" s="173"/>
      <c r="BO26" s="173"/>
      <c r="BP26" s="173"/>
      <c r="BQ26" s="173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4"/>
      <c r="CM26" s="25" t="s">
        <v>108</v>
      </c>
      <c r="CO26" s="169" t="s">
        <v>112</v>
      </c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1"/>
    </row>
    <row r="27" spans="1:108" ht="12.75" customHeight="1" x14ac:dyDescent="0.25">
      <c r="A27" s="49"/>
      <c r="B27" s="49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  <c r="AA27" s="173"/>
      <c r="AB27" s="173"/>
      <c r="AC27" s="173"/>
      <c r="AD27" s="173"/>
      <c r="AE27" s="173"/>
      <c r="AF27" s="173"/>
      <c r="AG27" s="173"/>
      <c r="AH27" s="173"/>
      <c r="AI27" s="173"/>
      <c r="AJ27" s="173"/>
      <c r="AK27" s="173"/>
      <c r="AL27" s="173"/>
      <c r="AM27" s="173"/>
      <c r="AN27" s="173"/>
      <c r="AO27" s="173"/>
      <c r="AP27" s="173"/>
      <c r="AQ27" s="173"/>
      <c r="AR27" s="173"/>
      <c r="AS27" s="173"/>
      <c r="AT27" s="173"/>
      <c r="AU27" s="173"/>
      <c r="AV27" s="173"/>
      <c r="AW27" s="173"/>
      <c r="AX27" s="173"/>
      <c r="AY27" s="173"/>
      <c r="AZ27" s="173"/>
      <c r="BA27" s="173"/>
      <c r="BB27" s="173"/>
      <c r="BC27" s="173"/>
      <c r="BD27" s="173"/>
      <c r="BE27" s="173"/>
      <c r="BF27" s="173"/>
      <c r="BG27" s="173"/>
      <c r="BH27" s="173"/>
      <c r="BI27" s="173"/>
      <c r="BJ27" s="173"/>
      <c r="BK27" s="173"/>
      <c r="BL27" s="173"/>
      <c r="BM27" s="173"/>
      <c r="BN27" s="173"/>
      <c r="BO27" s="173"/>
      <c r="BP27" s="173"/>
      <c r="BQ27" s="173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M27" s="14" t="s">
        <v>88</v>
      </c>
      <c r="CO27" s="169" t="s">
        <v>127</v>
      </c>
      <c r="CP27" s="170"/>
      <c r="CQ27" s="170"/>
      <c r="CR27" s="170"/>
      <c r="CS27" s="170"/>
      <c r="CT27" s="170"/>
      <c r="CU27" s="170"/>
      <c r="CV27" s="170"/>
      <c r="CW27" s="170"/>
      <c r="CX27" s="170"/>
      <c r="CY27" s="170"/>
      <c r="CZ27" s="170"/>
      <c r="DA27" s="170"/>
      <c r="DB27" s="170"/>
      <c r="DC27" s="170"/>
      <c r="DD27" s="171"/>
    </row>
    <row r="28" spans="1:108" s="28" customFormat="1" ht="12.75" customHeight="1" x14ac:dyDescent="0.2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4"/>
      <c r="AO28" s="24"/>
      <c r="AP28" s="24"/>
      <c r="AQ28" s="24"/>
      <c r="AV28" s="24"/>
      <c r="AW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9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M28" s="14" t="s">
        <v>89</v>
      </c>
      <c r="CO28" s="169" t="s">
        <v>128</v>
      </c>
      <c r="CP28" s="170"/>
      <c r="CQ28" s="170"/>
      <c r="CR28" s="170"/>
      <c r="CS28" s="170"/>
      <c r="CT28" s="170"/>
      <c r="CU28" s="170"/>
      <c r="CV28" s="170"/>
      <c r="CW28" s="170"/>
      <c r="CX28" s="170"/>
      <c r="CY28" s="170"/>
      <c r="CZ28" s="170"/>
      <c r="DA28" s="170"/>
      <c r="DB28" s="170"/>
      <c r="DC28" s="170"/>
      <c r="DD28" s="171"/>
    </row>
    <row r="29" spans="1:108" s="28" customFormat="1" ht="12.75" customHeight="1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V29" s="24"/>
      <c r="AW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9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M29" s="14" t="s">
        <v>100</v>
      </c>
      <c r="CO29" s="169" t="s">
        <v>101</v>
      </c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0"/>
      <c r="DC29" s="170"/>
      <c r="DD29" s="171"/>
    </row>
    <row r="30" spans="1:108" s="28" customFormat="1" ht="12.75" customHeight="1" x14ac:dyDescent="0.25">
      <c r="A30" s="24"/>
      <c r="B30" s="183" t="s">
        <v>124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  <c r="BB30" s="183"/>
      <c r="BC30" s="183"/>
      <c r="BD30" s="183"/>
      <c r="BE30" s="183"/>
      <c r="BF30" s="183"/>
      <c r="BG30" s="183"/>
      <c r="BH30" s="183"/>
      <c r="BI30" s="183"/>
      <c r="BJ30" s="183"/>
      <c r="BK30" s="183"/>
      <c r="BL30" s="183"/>
      <c r="BM30" s="183"/>
      <c r="BN30" s="183"/>
      <c r="BO30" s="183"/>
      <c r="BP30" s="183"/>
      <c r="BQ30" s="183"/>
      <c r="BR30" s="183"/>
      <c r="BS30" s="183"/>
      <c r="BT30" s="183"/>
      <c r="BU30" s="183"/>
      <c r="BV30" s="183"/>
      <c r="BW30" s="183"/>
      <c r="BX30" s="183"/>
      <c r="BY30" s="183"/>
      <c r="BZ30" s="183"/>
      <c r="CA30" s="183"/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  <c r="CO30" s="169" t="s">
        <v>139</v>
      </c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1"/>
    </row>
    <row r="31" spans="1:108" s="28" customFormat="1" ht="12.75" customHeight="1" x14ac:dyDescent="0.25">
      <c r="A31" s="24"/>
      <c r="B31" s="24"/>
      <c r="C31" s="24"/>
      <c r="D31" s="24"/>
      <c r="E31" s="24"/>
      <c r="F31" s="24"/>
      <c r="G31" s="24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30"/>
      <c r="Y31" s="31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V31" s="24"/>
      <c r="AW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9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M31" s="14" t="s">
        <v>102</v>
      </c>
      <c r="CO31" s="169" t="s">
        <v>103</v>
      </c>
      <c r="CP31" s="170"/>
      <c r="CQ31" s="170"/>
      <c r="CR31" s="170"/>
      <c r="CS31" s="170"/>
      <c r="CT31" s="170"/>
      <c r="CU31" s="170"/>
      <c r="CV31" s="170"/>
      <c r="CW31" s="170"/>
      <c r="CX31" s="170"/>
      <c r="CY31" s="170"/>
      <c r="CZ31" s="170"/>
      <c r="DA31" s="170"/>
      <c r="DB31" s="170"/>
      <c r="DC31" s="170"/>
      <c r="DD31" s="171"/>
    </row>
    <row r="32" spans="1:108" ht="12.75" customHeight="1" x14ac:dyDescent="0.25"/>
    <row r="33" spans="1:1" x14ac:dyDescent="0.25">
      <c r="A33" s="13" t="s">
        <v>90</v>
      </c>
    </row>
    <row r="34" spans="1:1" x14ac:dyDescent="0.25">
      <c r="A34" s="4" t="s">
        <v>91</v>
      </c>
    </row>
  </sheetData>
  <mergeCells count="33">
    <mergeCell ref="BN9:CC9"/>
    <mergeCell ref="CD9:DD9"/>
    <mergeCell ref="BS2:DD2"/>
    <mergeCell ref="BH6:DD6"/>
    <mergeCell ref="BH7:DD7"/>
    <mergeCell ref="BH8:DD8"/>
    <mergeCell ref="BN10:DD10"/>
    <mergeCell ref="BO11:BP11"/>
    <mergeCell ref="BQ11:BT11"/>
    <mergeCell ref="BU11:BW11"/>
    <mergeCell ref="BX11:CM11"/>
    <mergeCell ref="CN11:CQ11"/>
    <mergeCell ref="CR11:CU11"/>
    <mergeCell ref="CV11:CX11"/>
    <mergeCell ref="CO29:DD29"/>
    <mergeCell ref="CO31:DD31"/>
    <mergeCell ref="A18:DD18"/>
    <mergeCell ref="A20:DC20"/>
    <mergeCell ref="O21:CP21"/>
    <mergeCell ref="CO23:DD23"/>
    <mergeCell ref="CO24:DD24"/>
    <mergeCell ref="CO26:DD26"/>
    <mergeCell ref="CO27:DD27"/>
    <mergeCell ref="C24:BS24"/>
    <mergeCell ref="CO30:DD30"/>
    <mergeCell ref="B30:CM30"/>
    <mergeCell ref="AN14:BM14"/>
    <mergeCell ref="V16:CH16"/>
    <mergeCell ref="CO28:DD28"/>
    <mergeCell ref="A15:DD15"/>
    <mergeCell ref="C26:BQ27"/>
    <mergeCell ref="BU25:CN25"/>
    <mergeCell ref="CO25:DD25"/>
  </mergeCells>
  <phoneticPr fontId="22" type="noConversion"/>
  <pageMargins left="0.78740157480314965" right="0.31496062992125984" top="0.59055118110236227" bottom="0.39370078740157483" header="0.19685039370078741" footer="0.19685039370078741"/>
  <pageSetup paperSize="9" scale="91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92"/>
  <sheetViews>
    <sheetView tabSelected="1" view="pageBreakPreview" topLeftCell="B1" zoomScale="130" zoomScaleNormal="130" zoomScaleSheetLayoutView="130" workbookViewId="0">
      <selection activeCell="F6" sqref="F6"/>
    </sheetView>
  </sheetViews>
  <sheetFormatPr defaultRowHeight="15" x14ac:dyDescent="0.25"/>
  <cols>
    <col min="1" max="1" width="37.28515625" style="8" customWidth="1"/>
    <col min="2" max="3" width="9.28515625" bestFit="1" customWidth="1"/>
    <col min="4" max="4" width="14.7109375" customWidth="1"/>
    <col min="5" max="6" width="14.140625" customWidth="1"/>
    <col min="7" max="7" width="9.28515625" bestFit="1" customWidth="1"/>
    <col min="8" max="8" width="15.85546875" bestFit="1" customWidth="1"/>
    <col min="9" max="9" width="18.28515625" bestFit="1" customWidth="1"/>
    <col min="10" max="10" width="20.85546875" customWidth="1"/>
    <col min="11" max="11" width="19.5703125" customWidth="1"/>
    <col min="12" max="12" width="21.140625" customWidth="1"/>
  </cols>
  <sheetData>
    <row r="1" spans="1:10" x14ac:dyDescent="0.25">
      <c r="A1" s="222" t="s">
        <v>0</v>
      </c>
      <c r="B1" s="222"/>
      <c r="C1" s="222"/>
      <c r="D1" s="222"/>
      <c r="E1" s="222"/>
      <c r="F1" s="222"/>
      <c r="G1" s="222"/>
      <c r="H1" s="222"/>
    </row>
    <row r="2" spans="1:10" ht="15.75" thickBot="1" x14ac:dyDescent="0.3">
      <c r="A2" s="223"/>
      <c r="B2" s="223"/>
      <c r="C2" s="223"/>
      <c r="D2" s="223"/>
      <c r="E2" s="223"/>
      <c r="F2" s="223"/>
      <c r="G2" s="223"/>
      <c r="H2" s="223"/>
    </row>
    <row r="3" spans="1:10" ht="23.25" customHeight="1" thickBot="1" x14ac:dyDescent="0.3">
      <c r="A3" s="220" t="s">
        <v>1</v>
      </c>
      <c r="B3" s="220" t="s">
        <v>2</v>
      </c>
      <c r="C3" s="220" t="s">
        <v>3</v>
      </c>
      <c r="D3" s="225" t="s">
        <v>4</v>
      </c>
      <c r="E3" s="226"/>
      <c r="F3" s="226"/>
      <c r="G3" s="227"/>
      <c r="H3" s="1"/>
    </row>
    <row r="4" spans="1:10" x14ac:dyDescent="0.25">
      <c r="A4" s="224"/>
      <c r="B4" s="224"/>
      <c r="C4" s="224"/>
      <c r="D4" s="164" t="s">
        <v>145</v>
      </c>
      <c r="E4" s="220" t="s">
        <v>146</v>
      </c>
      <c r="F4" s="220" t="s">
        <v>147</v>
      </c>
      <c r="G4" s="220" t="s">
        <v>6</v>
      </c>
      <c r="H4" s="195"/>
    </row>
    <row r="5" spans="1:10" ht="27.75" customHeight="1" thickBot="1" x14ac:dyDescent="0.3">
      <c r="A5" s="221"/>
      <c r="B5" s="221"/>
      <c r="C5" s="221"/>
      <c r="D5" s="165" t="s">
        <v>5</v>
      </c>
      <c r="E5" s="221"/>
      <c r="F5" s="221"/>
      <c r="G5" s="221"/>
      <c r="H5" s="195"/>
    </row>
    <row r="6" spans="1:10" ht="16.5" thickBot="1" x14ac:dyDescent="0.3">
      <c r="A6" s="5">
        <v>1</v>
      </c>
      <c r="B6" s="2">
        <v>2</v>
      </c>
      <c r="C6" s="2">
        <v>3</v>
      </c>
      <c r="D6" s="2">
        <v>5</v>
      </c>
      <c r="E6" s="2">
        <v>6</v>
      </c>
      <c r="F6" s="2">
        <v>7</v>
      </c>
      <c r="G6" s="2">
        <v>8</v>
      </c>
      <c r="H6" s="1"/>
    </row>
    <row r="7" spans="1:10" ht="23.25" thickBot="1" x14ac:dyDescent="0.3">
      <c r="A7" s="6" t="s">
        <v>7</v>
      </c>
      <c r="B7" s="103" t="s">
        <v>118</v>
      </c>
      <c r="C7" s="3" t="s">
        <v>8</v>
      </c>
      <c r="D7" s="75"/>
      <c r="E7" s="75"/>
      <c r="F7" s="75"/>
      <c r="G7" s="75"/>
      <c r="H7" s="1"/>
    </row>
    <row r="8" spans="1:10" ht="23.25" thickBot="1" x14ac:dyDescent="0.3">
      <c r="A8" s="6" t="s">
        <v>9</v>
      </c>
      <c r="B8" s="103" t="s">
        <v>119</v>
      </c>
      <c r="C8" s="3" t="s">
        <v>8</v>
      </c>
      <c r="D8" s="75"/>
      <c r="E8" s="75"/>
      <c r="F8" s="75"/>
      <c r="G8" s="75"/>
      <c r="H8" s="1"/>
    </row>
    <row r="9" spans="1:10" ht="16.5" thickBot="1" x14ac:dyDescent="0.3">
      <c r="A9" s="34" t="s">
        <v>10</v>
      </c>
      <c r="B9" s="35">
        <v>1000</v>
      </c>
      <c r="C9" s="35"/>
      <c r="D9" s="76">
        <f>D10+D13+D16+D21+D27+D18</f>
        <v>12294442.290000001</v>
      </c>
      <c r="E9" s="76">
        <f>E10+E13+E16+E21+E27+E18</f>
        <v>8744081.1999999993</v>
      </c>
      <c r="F9" s="76">
        <f>F13+F18</f>
        <v>9179310.2899999991</v>
      </c>
      <c r="G9" s="77">
        <f>G10+G13+G16+G21+G27</f>
        <v>0</v>
      </c>
      <c r="H9" s="1"/>
      <c r="I9" s="50">
        <f>D9-90000</f>
        <v>12204442.290000001</v>
      </c>
    </row>
    <row r="10" spans="1:10" ht="17.100000000000001" customHeight="1" x14ac:dyDescent="0.25">
      <c r="A10" s="7" t="s">
        <v>11</v>
      </c>
      <c r="B10" s="191">
        <v>1100</v>
      </c>
      <c r="C10" s="191">
        <v>120</v>
      </c>
      <c r="D10" s="193">
        <f>D12</f>
        <v>0</v>
      </c>
      <c r="E10" s="193">
        <f>E12</f>
        <v>0</v>
      </c>
      <c r="F10" s="193">
        <f>F12</f>
        <v>0</v>
      </c>
      <c r="G10" s="193">
        <f>G12</f>
        <v>0</v>
      </c>
      <c r="H10" s="195"/>
      <c r="J10">
        <v>93840</v>
      </c>
    </row>
    <row r="11" spans="1:10" ht="17.100000000000001" customHeight="1" thickBot="1" x14ac:dyDescent="0.3">
      <c r="A11" s="6" t="s">
        <v>12</v>
      </c>
      <c r="B11" s="192"/>
      <c r="C11" s="192"/>
      <c r="D11" s="194"/>
      <c r="E11" s="194"/>
      <c r="F11" s="194"/>
      <c r="G11" s="194"/>
      <c r="H11" s="195"/>
      <c r="I11" s="50">
        <f>E9-50000</f>
        <v>8694081.1999999993</v>
      </c>
    </row>
    <row r="12" spans="1:10" ht="17.100000000000001" customHeight="1" thickBot="1" x14ac:dyDescent="0.3">
      <c r="A12" s="6" t="s">
        <v>11</v>
      </c>
      <c r="B12" s="3">
        <v>1110</v>
      </c>
      <c r="C12" s="3"/>
      <c r="D12" s="75"/>
      <c r="E12" s="75"/>
      <c r="F12" s="75"/>
      <c r="G12" s="75"/>
      <c r="H12" s="1"/>
    </row>
    <row r="13" spans="1:10" ht="23.25" thickBot="1" x14ac:dyDescent="0.3">
      <c r="A13" s="46" t="s">
        <v>13</v>
      </c>
      <c r="B13" s="47">
        <v>1200</v>
      </c>
      <c r="C13" s="47">
        <v>130</v>
      </c>
      <c r="D13" s="78">
        <f>D14+D16</f>
        <v>11604308.4</v>
      </c>
      <c r="E13" s="78">
        <f>E14+E16+50000</f>
        <v>7791215</v>
      </c>
      <c r="F13" s="126">
        <f>F14+50000</f>
        <v>7783415</v>
      </c>
      <c r="G13" s="79">
        <f>G14</f>
        <v>0</v>
      </c>
      <c r="H13" s="1"/>
      <c r="I13" s="125">
        <f>F9-50000</f>
        <v>9129310.2899999991</v>
      </c>
    </row>
    <row r="14" spans="1:10" ht="17.100000000000001" customHeight="1" x14ac:dyDescent="0.25">
      <c r="A14" s="7" t="s">
        <v>11</v>
      </c>
      <c r="B14" s="191">
        <v>1210</v>
      </c>
      <c r="C14" s="191">
        <v>130</v>
      </c>
      <c r="D14" s="201">
        <f>90000+11514308.4</f>
        <v>11604308.4</v>
      </c>
      <c r="E14" s="201">
        <v>7741215</v>
      </c>
      <c r="F14" s="201">
        <v>7733415</v>
      </c>
      <c r="G14" s="193"/>
      <c r="H14" s="195"/>
    </row>
    <row r="15" spans="1:10" ht="38.25" customHeight="1" thickBot="1" x14ac:dyDescent="0.3">
      <c r="A15" s="6" t="s">
        <v>14</v>
      </c>
      <c r="B15" s="192"/>
      <c r="C15" s="192"/>
      <c r="D15" s="202"/>
      <c r="E15" s="202"/>
      <c r="F15" s="202"/>
      <c r="G15" s="194"/>
      <c r="H15" s="195"/>
      <c r="I15" s="125"/>
    </row>
    <row r="16" spans="1:10" ht="23.25" thickBot="1" x14ac:dyDescent="0.3">
      <c r="A16" s="6" t="s">
        <v>15</v>
      </c>
      <c r="B16" s="3">
        <v>1300</v>
      </c>
      <c r="C16" s="3">
        <v>140</v>
      </c>
      <c r="D16" s="75"/>
      <c r="E16" s="75"/>
      <c r="F16" s="75" t="s">
        <v>129</v>
      </c>
      <c r="G16" s="75"/>
      <c r="H16" s="1"/>
      <c r="I16" s="125"/>
    </row>
    <row r="17" spans="1:13" ht="17.100000000000001" customHeight="1" thickBot="1" x14ac:dyDescent="0.3">
      <c r="A17" s="6" t="s">
        <v>11</v>
      </c>
      <c r="B17" s="3">
        <v>1310</v>
      </c>
      <c r="C17" s="3">
        <v>140</v>
      </c>
      <c r="D17" s="75"/>
      <c r="E17" s="75"/>
      <c r="F17" s="75"/>
      <c r="G17" s="75"/>
      <c r="H17" s="1"/>
    </row>
    <row r="18" spans="1:13" ht="16.5" thickBot="1" x14ac:dyDescent="0.3">
      <c r="A18" s="105" t="s">
        <v>16</v>
      </c>
      <c r="B18" s="106">
        <v>1400</v>
      </c>
      <c r="C18" s="106">
        <v>150</v>
      </c>
      <c r="D18" s="124">
        <f>D19+D20</f>
        <v>690133.89</v>
      </c>
      <c r="E18" s="123">
        <f>E19+E20</f>
        <v>952866.2</v>
      </c>
      <c r="F18" s="123">
        <f>F19+F20</f>
        <v>1395895.29</v>
      </c>
      <c r="G18" s="107"/>
      <c r="H18" s="1"/>
    </row>
    <row r="19" spans="1:13" ht="23.25" customHeight="1" thickBot="1" x14ac:dyDescent="0.3">
      <c r="A19" s="101" t="s">
        <v>120</v>
      </c>
      <c r="B19" s="3">
        <v>1410</v>
      </c>
      <c r="C19" s="3">
        <v>150</v>
      </c>
      <c r="D19" s="127">
        <v>690133.89</v>
      </c>
      <c r="E19" s="109">
        <v>952866.2</v>
      </c>
      <c r="F19" s="109">
        <f>Лист1!D67</f>
        <v>1395895.29</v>
      </c>
      <c r="G19" s="75"/>
      <c r="H19" s="89"/>
      <c r="I19" s="125"/>
    </row>
    <row r="20" spans="1:13" ht="23.25" customHeight="1" thickBot="1" x14ac:dyDescent="0.3">
      <c r="A20" s="104" t="s">
        <v>20</v>
      </c>
      <c r="B20" s="3">
        <v>1420</v>
      </c>
      <c r="C20" s="3">
        <v>150</v>
      </c>
      <c r="D20" s="166"/>
      <c r="E20" s="108"/>
      <c r="F20" s="108"/>
      <c r="G20" s="75"/>
      <c r="H20" s="89"/>
    </row>
    <row r="21" spans="1:13" ht="17.100000000000001" customHeight="1" thickBot="1" x14ac:dyDescent="0.3">
      <c r="A21" s="46" t="s">
        <v>17</v>
      </c>
      <c r="B21" s="47">
        <v>1500</v>
      </c>
      <c r="C21" s="47">
        <v>180</v>
      </c>
      <c r="D21" s="78">
        <f>D22+D24</f>
        <v>0</v>
      </c>
      <c r="E21" s="78">
        <f>E22+E24</f>
        <v>0</v>
      </c>
      <c r="F21" s="78">
        <f>F22+F24</f>
        <v>0</v>
      </c>
      <c r="G21" s="79">
        <f>G22+G24</f>
        <v>0</v>
      </c>
      <c r="H21" s="1"/>
    </row>
    <row r="22" spans="1:13" ht="17.100000000000001" customHeight="1" x14ac:dyDescent="0.25">
      <c r="A22" s="7" t="s">
        <v>18</v>
      </c>
      <c r="B22" s="191">
        <v>1510</v>
      </c>
      <c r="C22" s="191">
        <v>180</v>
      </c>
      <c r="D22" s="210"/>
      <c r="E22" s="212"/>
      <c r="F22" s="212"/>
      <c r="G22" s="193"/>
      <c r="H22" s="195"/>
    </row>
    <row r="23" spans="1:13" ht="17.100000000000001" hidden="1" customHeight="1" thickBot="1" x14ac:dyDescent="0.3">
      <c r="A23" s="6" t="s">
        <v>19</v>
      </c>
      <c r="B23" s="192"/>
      <c r="C23" s="192"/>
      <c r="D23" s="211"/>
      <c r="E23" s="213"/>
      <c r="F23" s="213"/>
      <c r="G23" s="194"/>
      <c r="H23" s="195"/>
    </row>
    <row r="24" spans="1:13" ht="17.100000000000001" hidden="1" customHeight="1" thickBot="1" x14ac:dyDescent="0.3">
      <c r="A24" s="6" t="s">
        <v>20</v>
      </c>
      <c r="B24" s="3">
        <v>1520</v>
      </c>
      <c r="C24" s="3">
        <v>180</v>
      </c>
      <c r="D24" s="102"/>
      <c r="E24" s="80"/>
      <c r="F24" s="80"/>
      <c r="G24" s="75"/>
      <c r="H24" s="1"/>
    </row>
    <row r="25" spans="1:13" ht="16.5" thickBot="1" x14ac:dyDescent="0.3">
      <c r="A25" s="6" t="s">
        <v>21</v>
      </c>
      <c r="B25" s="3">
        <v>1900</v>
      </c>
      <c r="C25" s="3"/>
      <c r="D25" s="75"/>
      <c r="E25" s="75"/>
      <c r="F25" s="75"/>
      <c r="G25" s="75"/>
      <c r="H25" s="1"/>
    </row>
    <row r="26" spans="1:13" ht="17.100000000000001" customHeight="1" thickBot="1" x14ac:dyDescent="0.3">
      <c r="A26" s="6" t="s">
        <v>11</v>
      </c>
      <c r="B26" s="3"/>
      <c r="C26" s="3"/>
      <c r="D26" s="75"/>
      <c r="E26" s="75"/>
      <c r="F26" s="75"/>
      <c r="G26" s="75"/>
      <c r="H26" s="1"/>
    </row>
    <row r="27" spans="1:13" ht="17.100000000000001" customHeight="1" thickBot="1" x14ac:dyDescent="0.3">
      <c r="A27" s="6" t="s">
        <v>61</v>
      </c>
      <c r="B27" s="3">
        <v>1980</v>
      </c>
      <c r="C27" s="3" t="s">
        <v>8</v>
      </c>
      <c r="D27" s="75">
        <f>D28</f>
        <v>0</v>
      </c>
      <c r="E27" s="75">
        <f>E28</f>
        <v>0</v>
      </c>
      <c r="F27" s="75">
        <f>F28</f>
        <v>0</v>
      </c>
      <c r="G27" s="75"/>
      <c r="H27" s="1"/>
    </row>
    <row r="28" spans="1:13" ht="17.100000000000001" customHeight="1" thickBot="1" x14ac:dyDescent="0.3">
      <c r="A28" s="7" t="s">
        <v>22</v>
      </c>
      <c r="B28" s="191">
        <v>1981</v>
      </c>
      <c r="C28" s="191">
        <v>510</v>
      </c>
      <c r="D28" s="193"/>
      <c r="E28" s="193"/>
      <c r="F28" s="193"/>
      <c r="G28" s="193" t="s">
        <v>24</v>
      </c>
      <c r="H28" s="195"/>
    </row>
    <row r="29" spans="1:13" ht="23.25" thickBot="1" x14ac:dyDescent="0.3">
      <c r="A29" s="6" t="s">
        <v>23</v>
      </c>
      <c r="B29" s="192"/>
      <c r="C29" s="192"/>
      <c r="D29" s="194"/>
      <c r="E29" s="194"/>
      <c r="F29" s="194"/>
      <c r="G29" s="194"/>
      <c r="H29" s="195"/>
      <c r="I29" s="52"/>
      <c r="J29" s="59"/>
      <c r="K29" s="59"/>
      <c r="L29" s="59"/>
      <c r="M29" s="53"/>
    </row>
    <row r="30" spans="1:13" ht="16.5" thickBot="1" x14ac:dyDescent="0.3">
      <c r="A30" s="34" t="s">
        <v>25</v>
      </c>
      <c r="B30" s="35">
        <v>2000</v>
      </c>
      <c r="C30" s="35" t="s">
        <v>24</v>
      </c>
      <c r="D30" s="76">
        <f>D31+D50+D57+D61+D65+D67+D82+D87</f>
        <v>12294442.289999999</v>
      </c>
      <c r="E30" s="76">
        <f>E31+E50+E57+E61+E65+E67+E82+E87</f>
        <v>8744081.1999999993</v>
      </c>
      <c r="F30" s="76">
        <f>F31+F50+F57+F61+F65+F67+F82+F87</f>
        <v>9110485</v>
      </c>
      <c r="G30" s="76">
        <f>G67</f>
        <v>0</v>
      </c>
      <c r="H30" s="1"/>
      <c r="I30" s="57"/>
      <c r="J30" s="60">
        <f>D9-D30</f>
        <v>0</v>
      </c>
      <c r="K30" s="60">
        <f>E9-E30</f>
        <v>0</v>
      </c>
      <c r="L30" s="60">
        <f>F9-F30</f>
        <v>68825.289999999106</v>
      </c>
      <c r="M30" s="58"/>
    </row>
    <row r="31" spans="1:13" ht="17.100000000000001" customHeight="1" thickBot="1" x14ac:dyDescent="0.3">
      <c r="A31" s="36" t="s">
        <v>11</v>
      </c>
      <c r="B31" s="214">
        <v>2100</v>
      </c>
      <c r="C31" s="214" t="s">
        <v>24</v>
      </c>
      <c r="D31" s="197">
        <f>D33+D37+D40+D46</f>
        <v>10898547</v>
      </c>
      <c r="E31" s="197">
        <f>E33+E37+E40+E46</f>
        <v>7915445</v>
      </c>
      <c r="F31" s="197">
        <f>F33+F37+F40+F46</f>
        <v>7915445</v>
      </c>
      <c r="G31" s="206" t="s">
        <v>27</v>
      </c>
      <c r="H31" s="195"/>
      <c r="I31" s="54"/>
      <c r="J31" s="61"/>
      <c r="K31" s="61"/>
      <c r="L31" s="61"/>
      <c r="M31" s="56"/>
    </row>
    <row r="32" spans="1:13" ht="17.100000000000001" customHeight="1" thickBot="1" x14ac:dyDescent="0.3">
      <c r="A32" s="37" t="s">
        <v>26</v>
      </c>
      <c r="B32" s="215"/>
      <c r="C32" s="215"/>
      <c r="D32" s="198"/>
      <c r="E32" s="198"/>
      <c r="F32" s="198"/>
      <c r="G32" s="207"/>
      <c r="H32" s="195"/>
    </row>
    <row r="33" spans="1:9" ht="17.100000000000001" customHeight="1" x14ac:dyDescent="0.25">
      <c r="A33" s="43" t="s">
        <v>11</v>
      </c>
      <c r="B33" s="218">
        <v>2110</v>
      </c>
      <c r="C33" s="218">
        <v>111</v>
      </c>
      <c r="D33" s="208">
        <f>D35+D36</f>
        <v>8369657</v>
      </c>
      <c r="E33" s="216">
        <f>E35+E36</f>
        <v>7392429</v>
      </c>
      <c r="F33" s="208">
        <f>F35+F36</f>
        <v>7392429</v>
      </c>
      <c r="G33" s="203" t="s">
        <v>27</v>
      </c>
      <c r="H33" s="205"/>
    </row>
    <row r="34" spans="1:9" ht="17.100000000000001" customHeight="1" thickBot="1" x14ac:dyDescent="0.3">
      <c r="A34" s="44" t="s">
        <v>28</v>
      </c>
      <c r="B34" s="219"/>
      <c r="C34" s="219"/>
      <c r="D34" s="209"/>
      <c r="E34" s="217"/>
      <c r="F34" s="209"/>
      <c r="G34" s="204"/>
      <c r="H34" s="195"/>
    </row>
    <row r="35" spans="1:9" ht="16.5" thickBot="1" x14ac:dyDescent="0.3">
      <c r="A35" s="6" t="s">
        <v>29</v>
      </c>
      <c r="B35" s="3">
        <v>2111</v>
      </c>
      <c r="C35" s="3">
        <v>111</v>
      </c>
      <c r="D35" s="102">
        <f>1460400</f>
        <v>1460400</v>
      </c>
      <c r="E35" s="80">
        <v>1182600</v>
      </c>
      <c r="F35" s="80">
        <v>1182600</v>
      </c>
      <c r="G35" s="75"/>
      <c r="H35" s="1"/>
    </row>
    <row r="36" spans="1:9" ht="23.25" thickBot="1" x14ac:dyDescent="0.3">
      <c r="A36" s="6" t="s">
        <v>30</v>
      </c>
      <c r="B36" s="3">
        <v>2112</v>
      </c>
      <c r="C36" s="3">
        <v>111</v>
      </c>
      <c r="D36" s="102">
        <f>6909257</f>
        <v>6909257</v>
      </c>
      <c r="E36" s="80">
        <v>6209829</v>
      </c>
      <c r="F36" s="80">
        <v>6209829</v>
      </c>
      <c r="G36" s="75"/>
      <c r="H36" s="1"/>
    </row>
    <row r="37" spans="1:9" ht="23.25" thickBot="1" x14ac:dyDescent="0.3">
      <c r="A37" s="44" t="s">
        <v>31</v>
      </c>
      <c r="B37" s="45">
        <v>2120</v>
      </c>
      <c r="C37" s="45">
        <v>112</v>
      </c>
      <c r="D37" s="83"/>
      <c r="E37" s="81"/>
      <c r="F37" s="83"/>
      <c r="G37" s="82" t="s">
        <v>24</v>
      </c>
      <c r="H37" s="1"/>
    </row>
    <row r="38" spans="1:9" ht="17.100000000000001" customHeight="1" x14ac:dyDescent="0.25">
      <c r="A38" s="199" t="s">
        <v>32</v>
      </c>
      <c r="B38" s="191">
        <v>2130</v>
      </c>
      <c r="C38" s="191">
        <v>113</v>
      </c>
      <c r="D38" s="201"/>
      <c r="E38" s="212"/>
      <c r="F38" s="201"/>
      <c r="G38" s="193"/>
      <c r="H38" s="195"/>
      <c r="I38" s="125"/>
    </row>
    <row r="39" spans="1:9" ht="15.75" thickBot="1" x14ac:dyDescent="0.3">
      <c r="A39" s="200"/>
      <c r="B39" s="192"/>
      <c r="C39" s="192"/>
      <c r="D39" s="202"/>
      <c r="E39" s="213"/>
      <c r="F39" s="202"/>
      <c r="G39" s="194"/>
      <c r="H39" s="195"/>
    </row>
    <row r="40" spans="1:9" ht="17.100000000000001" customHeight="1" thickBot="1" x14ac:dyDescent="0.3">
      <c r="A40" s="44" t="s">
        <v>33</v>
      </c>
      <c r="B40" s="45">
        <v>2140</v>
      </c>
      <c r="C40" s="45">
        <v>119</v>
      </c>
      <c r="D40" s="83">
        <f>D41</f>
        <v>2528890</v>
      </c>
      <c r="E40" s="83">
        <f>E41</f>
        <v>523016</v>
      </c>
      <c r="F40" s="83">
        <f>F41</f>
        <v>523016</v>
      </c>
      <c r="G40" s="82" t="s">
        <v>27</v>
      </c>
      <c r="H40" s="129"/>
      <c r="I40" s="125"/>
    </row>
    <row r="41" spans="1:9" ht="17.100000000000001" customHeight="1" x14ac:dyDescent="0.25">
      <c r="A41" s="7" t="s">
        <v>11</v>
      </c>
      <c r="B41" s="191">
        <v>2141</v>
      </c>
      <c r="C41" s="191">
        <v>119</v>
      </c>
      <c r="D41" s="201">
        <f>D43+D44+D45</f>
        <v>2528890</v>
      </c>
      <c r="E41" s="201">
        <f>E43+E44</f>
        <v>523016</v>
      </c>
      <c r="F41" s="201">
        <f>F43+F44+F45</f>
        <v>523016</v>
      </c>
      <c r="G41" s="193" t="s">
        <v>27</v>
      </c>
      <c r="H41" s="195"/>
    </row>
    <row r="42" spans="1:9" ht="17.100000000000001" customHeight="1" thickBot="1" x14ac:dyDescent="0.3">
      <c r="A42" s="6" t="s">
        <v>34</v>
      </c>
      <c r="B42" s="192"/>
      <c r="C42" s="192"/>
      <c r="D42" s="202"/>
      <c r="E42" s="202"/>
      <c r="F42" s="202"/>
      <c r="G42" s="194"/>
      <c r="H42" s="195"/>
    </row>
    <row r="43" spans="1:9" ht="16.5" thickBot="1" x14ac:dyDescent="0.3">
      <c r="A43" s="6" t="s">
        <v>29</v>
      </c>
      <c r="B43" s="3">
        <v>2142</v>
      </c>
      <c r="C43" s="3">
        <v>119</v>
      </c>
      <c r="D43" s="102">
        <f>441000</f>
        <v>441000</v>
      </c>
      <c r="E43" s="80">
        <v>297500</v>
      </c>
      <c r="F43" s="80">
        <v>297500</v>
      </c>
      <c r="G43" s="75"/>
      <c r="H43" s="1"/>
    </row>
    <row r="44" spans="1:9" ht="23.25" thickBot="1" x14ac:dyDescent="0.3">
      <c r="A44" s="6" t="s">
        <v>30</v>
      </c>
      <c r="B44" s="3">
        <v>2143</v>
      </c>
      <c r="C44" s="3">
        <v>119</v>
      </c>
      <c r="D44" s="102">
        <f>2083662+4228</f>
        <v>2087890</v>
      </c>
      <c r="E44" s="80">
        <v>225516</v>
      </c>
      <c r="F44" s="80">
        <v>225516</v>
      </c>
      <c r="G44" s="75"/>
      <c r="H44" s="1"/>
    </row>
    <row r="45" spans="1:9" ht="16.5" thickBot="1" x14ac:dyDescent="0.3">
      <c r="A45" s="6" t="s">
        <v>35</v>
      </c>
      <c r="B45" s="3">
        <v>2144</v>
      </c>
      <c r="C45" s="3">
        <v>119</v>
      </c>
      <c r="D45" s="75"/>
      <c r="E45" s="75"/>
      <c r="F45" s="80"/>
      <c r="G45" s="75" t="s">
        <v>27</v>
      </c>
      <c r="H45" s="1"/>
    </row>
    <row r="46" spans="1:9" ht="39" customHeight="1" thickBot="1" x14ac:dyDescent="0.3">
      <c r="A46" s="44" t="s">
        <v>36</v>
      </c>
      <c r="B46" s="45">
        <v>2180</v>
      </c>
      <c r="C46" s="45">
        <v>139</v>
      </c>
      <c r="D46" s="82"/>
      <c r="E46" s="82"/>
      <c r="F46" s="82"/>
      <c r="G46" s="82" t="s">
        <v>24</v>
      </c>
      <c r="H46" s="1"/>
    </row>
    <row r="47" spans="1:9" ht="17.100000000000001" customHeight="1" x14ac:dyDescent="0.25">
      <c r="A47" s="7" t="s">
        <v>11</v>
      </c>
      <c r="B47" s="191">
        <v>2181</v>
      </c>
      <c r="C47" s="191">
        <v>139</v>
      </c>
      <c r="D47" s="193"/>
      <c r="E47" s="193"/>
      <c r="F47" s="193"/>
      <c r="G47" s="193"/>
      <c r="H47" s="195"/>
    </row>
    <row r="48" spans="1:9" ht="15.75" thickBot="1" x14ac:dyDescent="0.3">
      <c r="A48" s="6" t="s">
        <v>37</v>
      </c>
      <c r="B48" s="192"/>
      <c r="C48" s="192"/>
      <c r="D48" s="194"/>
      <c r="E48" s="194"/>
      <c r="F48" s="194"/>
      <c r="G48" s="194"/>
      <c r="H48" s="195"/>
    </row>
    <row r="49" spans="1:8" ht="23.25" thickBot="1" x14ac:dyDescent="0.3">
      <c r="A49" s="6" t="s">
        <v>38</v>
      </c>
      <c r="B49" s="3">
        <v>2182</v>
      </c>
      <c r="C49" s="3">
        <v>139</v>
      </c>
      <c r="D49" s="75"/>
      <c r="E49" s="75"/>
      <c r="F49" s="75"/>
      <c r="G49" s="75" t="s">
        <v>27</v>
      </c>
      <c r="H49" s="1"/>
    </row>
    <row r="50" spans="1:8" ht="17.100000000000001" customHeight="1" thickBot="1" x14ac:dyDescent="0.3">
      <c r="A50" s="38" t="s">
        <v>39</v>
      </c>
      <c r="B50" s="39">
        <v>2200</v>
      </c>
      <c r="C50" s="39">
        <v>300</v>
      </c>
      <c r="D50" s="84">
        <f>D51+D53+D55+D56</f>
        <v>0</v>
      </c>
      <c r="E50" s="84">
        <f>E51+E53+E55+E56</f>
        <v>0</v>
      </c>
      <c r="F50" s="84">
        <f>F51+F53+F55+F56</f>
        <v>0</v>
      </c>
      <c r="G50" s="84" t="s">
        <v>27</v>
      </c>
      <c r="H50" s="1"/>
    </row>
    <row r="51" spans="1:8" ht="17.100000000000001" customHeight="1" x14ac:dyDescent="0.25">
      <c r="A51" s="7" t="s">
        <v>11</v>
      </c>
      <c r="B51" s="191">
        <v>2210</v>
      </c>
      <c r="C51" s="191">
        <v>320</v>
      </c>
      <c r="D51" s="193"/>
      <c r="E51" s="193"/>
      <c r="F51" s="193"/>
      <c r="G51" s="193" t="s">
        <v>27</v>
      </c>
      <c r="H51" s="195"/>
    </row>
    <row r="52" spans="1:8" ht="29.25" customHeight="1" thickBot="1" x14ac:dyDescent="0.3">
      <c r="A52" s="6" t="s">
        <v>40</v>
      </c>
      <c r="B52" s="192"/>
      <c r="C52" s="192"/>
      <c r="D52" s="194"/>
      <c r="E52" s="194"/>
      <c r="F52" s="194"/>
      <c r="G52" s="194"/>
      <c r="H52" s="195"/>
    </row>
    <row r="53" spans="1:8" ht="17.100000000000001" customHeight="1" x14ac:dyDescent="0.25">
      <c r="A53" s="7" t="s">
        <v>22</v>
      </c>
      <c r="B53" s="191">
        <v>2211</v>
      </c>
      <c r="C53" s="191">
        <v>321</v>
      </c>
      <c r="D53" s="193"/>
      <c r="E53" s="193"/>
      <c r="F53" s="193"/>
      <c r="G53" s="193" t="s">
        <v>27</v>
      </c>
      <c r="H53" s="195"/>
    </row>
    <row r="54" spans="1:8" ht="34.5" thickBot="1" x14ac:dyDescent="0.3">
      <c r="A54" s="6" t="s">
        <v>41</v>
      </c>
      <c r="B54" s="192"/>
      <c r="C54" s="192"/>
      <c r="D54" s="194"/>
      <c r="E54" s="194"/>
      <c r="F54" s="194"/>
      <c r="G54" s="194"/>
      <c r="H54" s="195"/>
    </row>
    <row r="55" spans="1:8" ht="57" thickBot="1" x14ac:dyDescent="0.3">
      <c r="A55" s="6" t="s">
        <v>42</v>
      </c>
      <c r="B55" s="3">
        <v>2230</v>
      </c>
      <c r="C55" s="3">
        <v>350</v>
      </c>
      <c r="D55" s="75"/>
      <c r="E55" s="75"/>
      <c r="F55" s="75"/>
      <c r="G55" s="75" t="s">
        <v>27</v>
      </c>
      <c r="H55" s="1"/>
    </row>
    <row r="56" spans="1:8" ht="16.5" thickBot="1" x14ac:dyDescent="0.3">
      <c r="A56" s="6" t="s">
        <v>43</v>
      </c>
      <c r="B56" s="3">
        <v>2240</v>
      </c>
      <c r="C56" s="3">
        <v>360</v>
      </c>
      <c r="D56" s="75"/>
      <c r="E56" s="75"/>
      <c r="F56" s="75"/>
      <c r="G56" s="75" t="s">
        <v>27</v>
      </c>
      <c r="H56" s="1"/>
    </row>
    <row r="57" spans="1:8" ht="17.100000000000001" customHeight="1" thickBot="1" x14ac:dyDescent="0.3">
      <c r="A57" s="38" t="s">
        <v>44</v>
      </c>
      <c r="B57" s="39">
        <v>2300</v>
      </c>
      <c r="C57" s="39">
        <v>850</v>
      </c>
      <c r="D57" s="84">
        <f>D58+D59+D60</f>
        <v>0</v>
      </c>
      <c r="E57" s="84">
        <f>E58+E59+E60</f>
        <v>0</v>
      </c>
      <c r="F57" s="84">
        <f>F58+F59+F60</f>
        <v>0</v>
      </c>
      <c r="G57" s="84" t="s">
        <v>27</v>
      </c>
      <c r="H57" s="1"/>
    </row>
    <row r="58" spans="1:8" ht="23.25" thickBot="1" x14ac:dyDescent="0.3">
      <c r="A58" s="6" t="s">
        <v>45</v>
      </c>
      <c r="B58" s="3">
        <v>2310</v>
      </c>
      <c r="C58" s="3">
        <v>851</v>
      </c>
      <c r="D58" s="75"/>
      <c r="E58" s="75"/>
      <c r="F58" s="75"/>
      <c r="G58" s="75" t="s">
        <v>27</v>
      </c>
      <c r="H58" s="1"/>
    </row>
    <row r="59" spans="1:8" ht="34.5" thickBot="1" x14ac:dyDescent="0.3">
      <c r="A59" s="6" t="s">
        <v>46</v>
      </c>
      <c r="B59" s="3">
        <v>2320</v>
      </c>
      <c r="C59" s="3">
        <v>852</v>
      </c>
      <c r="D59" s="75"/>
      <c r="E59" s="75"/>
      <c r="F59" s="75"/>
      <c r="G59" s="75" t="s">
        <v>27</v>
      </c>
      <c r="H59" s="1"/>
    </row>
    <row r="60" spans="1:8" ht="23.25" thickBot="1" x14ac:dyDescent="0.3">
      <c r="A60" s="6" t="s">
        <v>47</v>
      </c>
      <c r="B60" s="3">
        <v>2330</v>
      </c>
      <c r="C60" s="3">
        <v>853</v>
      </c>
      <c r="D60" s="75"/>
      <c r="E60" s="75"/>
      <c r="F60" s="75"/>
      <c r="G60" s="75" t="s">
        <v>27</v>
      </c>
      <c r="H60" s="1"/>
    </row>
    <row r="61" spans="1:8" ht="23.25" thickBot="1" x14ac:dyDescent="0.3">
      <c r="A61" s="38" t="s">
        <v>48</v>
      </c>
      <c r="B61" s="39">
        <v>2400</v>
      </c>
      <c r="C61" s="39" t="s">
        <v>24</v>
      </c>
      <c r="D61" s="84">
        <f>D62</f>
        <v>0</v>
      </c>
      <c r="E61" s="84">
        <f>E62</f>
        <v>0</v>
      </c>
      <c r="F61" s="84">
        <f>F62</f>
        <v>0</v>
      </c>
      <c r="G61" s="119" t="s">
        <v>27</v>
      </c>
      <c r="H61" s="1"/>
    </row>
    <row r="62" spans="1:8" ht="17.100000000000001" customHeight="1" thickBot="1" x14ac:dyDescent="0.3">
      <c r="A62" s="7" t="s">
        <v>22</v>
      </c>
      <c r="B62" s="110"/>
      <c r="C62" s="110"/>
      <c r="D62" s="110"/>
      <c r="E62" s="110"/>
      <c r="F62" s="116"/>
      <c r="G62" s="120"/>
      <c r="H62" s="196"/>
    </row>
    <row r="63" spans="1:8" ht="17.100000000000001" customHeight="1" thickBot="1" x14ac:dyDescent="0.3">
      <c r="A63" s="112" t="s">
        <v>121</v>
      </c>
      <c r="B63" s="114">
        <v>2410</v>
      </c>
      <c r="C63" s="114">
        <v>613</v>
      </c>
      <c r="D63" s="114"/>
      <c r="E63" s="114"/>
      <c r="F63" s="117"/>
      <c r="G63" s="114"/>
      <c r="H63" s="196"/>
    </row>
    <row r="64" spans="1:8" ht="23.25" thickBot="1" x14ac:dyDescent="0.3">
      <c r="A64" s="112" t="s">
        <v>49</v>
      </c>
      <c r="B64" s="115">
        <v>2410</v>
      </c>
      <c r="C64" s="114">
        <v>810</v>
      </c>
      <c r="D64" s="113"/>
      <c r="E64" s="111"/>
      <c r="F64" s="118"/>
      <c r="G64" s="121" t="s">
        <v>27</v>
      </c>
      <c r="H64" s="196"/>
    </row>
    <row r="65" spans="1:9" ht="29.25" customHeight="1" thickBot="1" x14ac:dyDescent="0.3">
      <c r="A65" s="38" t="s">
        <v>50</v>
      </c>
      <c r="B65" s="39">
        <v>2500</v>
      </c>
      <c r="C65" s="39" t="s">
        <v>24</v>
      </c>
      <c r="D65" s="84">
        <f>D66</f>
        <v>0</v>
      </c>
      <c r="E65" s="84">
        <f>E66</f>
        <v>0</v>
      </c>
      <c r="F65" s="84">
        <f>F66</f>
        <v>0</v>
      </c>
      <c r="G65" s="84" t="s">
        <v>27</v>
      </c>
      <c r="H65" s="1"/>
    </row>
    <row r="66" spans="1:9" ht="45.75" thickBot="1" x14ac:dyDescent="0.3">
      <c r="A66" s="6" t="s">
        <v>51</v>
      </c>
      <c r="B66" s="3">
        <v>2520</v>
      </c>
      <c r="C66" s="3">
        <v>831</v>
      </c>
      <c r="D66" s="75"/>
      <c r="E66" s="75"/>
      <c r="F66" s="75"/>
      <c r="G66" s="75"/>
      <c r="H66" s="1"/>
    </row>
    <row r="67" spans="1:9" ht="16.5" thickBot="1" x14ac:dyDescent="0.3">
      <c r="A67" s="38" t="s">
        <v>62</v>
      </c>
      <c r="B67" s="39">
        <v>2600</v>
      </c>
      <c r="C67" s="39" t="s">
        <v>24</v>
      </c>
      <c r="D67" s="85">
        <f>D68+D70+D71+D72+D76+D77+D78</f>
        <v>1395895.29</v>
      </c>
      <c r="E67" s="85">
        <f>E68+E70+E71+E72++E78+E77</f>
        <v>828636.2</v>
      </c>
      <c r="F67" s="85">
        <f>F68+F70+F71+F72++F78+F77</f>
        <v>1195040</v>
      </c>
      <c r="G67" s="84">
        <f>G68+G70+G71+G72++G78</f>
        <v>0</v>
      </c>
      <c r="H67" s="1"/>
    </row>
    <row r="68" spans="1:9" ht="17.100000000000001" customHeight="1" x14ac:dyDescent="0.25">
      <c r="A68" s="7" t="s">
        <v>11</v>
      </c>
      <c r="B68" s="191">
        <v>2610</v>
      </c>
      <c r="C68" s="191">
        <v>241</v>
      </c>
      <c r="D68" s="193"/>
      <c r="E68" s="193"/>
      <c r="F68" s="193"/>
      <c r="G68" s="193"/>
      <c r="H68" s="195"/>
    </row>
    <row r="69" spans="1:9" ht="23.25" thickBot="1" x14ac:dyDescent="0.3">
      <c r="A69" s="6" t="s">
        <v>52</v>
      </c>
      <c r="B69" s="192"/>
      <c r="C69" s="192"/>
      <c r="D69" s="194"/>
      <c r="E69" s="194"/>
      <c r="F69" s="194"/>
      <c r="G69" s="194"/>
      <c r="H69" s="195"/>
    </row>
    <row r="70" spans="1:9" ht="23.25" thickBot="1" x14ac:dyDescent="0.3">
      <c r="A70" s="6" t="s">
        <v>53</v>
      </c>
      <c r="B70" s="3">
        <v>2620</v>
      </c>
      <c r="C70" s="3">
        <v>242</v>
      </c>
      <c r="D70" s="75"/>
      <c r="E70" s="75"/>
      <c r="F70" s="75"/>
      <c r="G70" s="75"/>
      <c r="H70" s="129"/>
    </row>
    <row r="71" spans="1:9" ht="34.5" thickBot="1" x14ac:dyDescent="0.3">
      <c r="A71" s="6" t="s">
        <v>54</v>
      </c>
      <c r="B71" s="3">
        <v>2630</v>
      </c>
      <c r="C71" s="3">
        <v>243</v>
      </c>
      <c r="D71" s="75"/>
      <c r="E71" s="75"/>
      <c r="F71" s="75"/>
      <c r="G71" s="75"/>
      <c r="H71" s="1"/>
    </row>
    <row r="72" spans="1:9" ht="16.5" thickBot="1" x14ac:dyDescent="0.3">
      <c r="A72" s="44" t="s">
        <v>55</v>
      </c>
      <c r="B72" s="41">
        <v>2640</v>
      </c>
      <c r="C72" s="41">
        <v>244</v>
      </c>
      <c r="D72" s="86">
        <f>D74+D75</f>
        <v>1153495.29</v>
      </c>
      <c r="E72" s="86">
        <f>E74+E75</f>
        <v>656636.19999999995</v>
      </c>
      <c r="F72" s="86">
        <f>F74+F75</f>
        <v>1023040</v>
      </c>
      <c r="G72" s="86">
        <f>G74+G75</f>
        <v>0</v>
      </c>
      <c r="H72" s="1"/>
    </row>
    <row r="73" spans="1:9" ht="17.100000000000001" customHeight="1" thickBot="1" x14ac:dyDescent="0.3">
      <c r="A73" s="6" t="s">
        <v>22</v>
      </c>
      <c r="B73" s="3"/>
      <c r="C73" s="3"/>
      <c r="D73" s="80"/>
      <c r="E73" s="80"/>
      <c r="F73" s="80"/>
      <c r="G73" s="80"/>
      <c r="H73" s="1"/>
    </row>
    <row r="74" spans="1:9" ht="17.100000000000001" customHeight="1" thickBot="1" x14ac:dyDescent="0.3">
      <c r="A74" s="6" t="s">
        <v>29</v>
      </c>
      <c r="B74" s="3">
        <v>2641</v>
      </c>
      <c r="C74" s="3">
        <v>244</v>
      </c>
      <c r="D74" s="80">
        <v>480671.4</v>
      </c>
      <c r="E74" s="80">
        <f>50000+582330-172000</f>
        <v>460330</v>
      </c>
      <c r="F74" s="80">
        <f>50000+402530+125482.75+80668.11-1684.34+10830.26+158907.02</f>
        <v>826733.8</v>
      </c>
      <c r="G74" s="80"/>
      <c r="H74" s="1"/>
    </row>
    <row r="75" spans="1:9" ht="23.25" thickBot="1" x14ac:dyDescent="0.3">
      <c r="A75" s="6" t="s">
        <v>30</v>
      </c>
      <c r="B75" s="3">
        <v>2642</v>
      </c>
      <c r="C75" s="3">
        <v>244</v>
      </c>
      <c r="D75" s="80">
        <f>672823.89</f>
        <v>672823.89</v>
      </c>
      <c r="E75" s="80">
        <v>196306.2</v>
      </c>
      <c r="F75" s="80">
        <v>196306.2</v>
      </c>
      <c r="G75" s="80"/>
      <c r="H75" s="1"/>
    </row>
    <row r="76" spans="1:9" ht="48.75" thickBot="1" x14ac:dyDescent="0.3">
      <c r="A76" s="104" t="s">
        <v>122</v>
      </c>
      <c r="B76" s="3">
        <v>2650</v>
      </c>
      <c r="C76" s="3">
        <v>245</v>
      </c>
      <c r="D76" s="80"/>
      <c r="E76" s="80"/>
      <c r="F76" s="80"/>
      <c r="G76" s="80"/>
      <c r="H76" s="89"/>
    </row>
    <row r="77" spans="1:9" ht="16.5" thickBot="1" x14ac:dyDescent="0.3">
      <c r="A77" s="122" t="s">
        <v>123</v>
      </c>
      <c r="B77" s="3">
        <v>2660</v>
      </c>
      <c r="C77" s="3">
        <v>247</v>
      </c>
      <c r="D77" s="80">
        <v>242400</v>
      </c>
      <c r="E77" s="80">
        <v>172000</v>
      </c>
      <c r="F77" s="80">
        <v>172000</v>
      </c>
      <c r="G77" s="80"/>
      <c r="H77" s="89"/>
    </row>
    <row r="78" spans="1:9" ht="32.25" customHeight="1" thickBot="1" x14ac:dyDescent="0.3">
      <c r="A78" s="40" t="s">
        <v>56</v>
      </c>
      <c r="B78" s="41">
        <v>2670</v>
      </c>
      <c r="C78" s="41">
        <v>400</v>
      </c>
      <c r="D78" s="86">
        <f>D79+D81</f>
        <v>0</v>
      </c>
      <c r="E78" s="86">
        <f>E79+E81</f>
        <v>0</v>
      </c>
      <c r="F78" s="86">
        <f>F79+F81</f>
        <v>0</v>
      </c>
      <c r="G78" s="87">
        <f>G79+G81</f>
        <v>0</v>
      </c>
      <c r="H78" s="1"/>
      <c r="I78" s="50"/>
    </row>
    <row r="79" spans="1:9" ht="17.100000000000001" customHeight="1" x14ac:dyDescent="0.25">
      <c r="A79" s="7" t="s">
        <v>11</v>
      </c>
      <c r="B79" s="191">
        <v>2671</v>
      </c>
      <c r="C79" s="191">
        <v>406</v>
      </c>
      <c r="D79" s="193"/>
      <c r="E79" s="193"/>
      <c r="F79" s="193"/>
      <c r="G79" s="193"/>
      <c r="H79" s="195"/>
    </row>
    <row r="80" spans="1:9" ht="34.5" thickBot="1" x14ac:dyDescent="0.3">
      <c r="A80" s="6" t="s">
        <v>57</v>
      </c>
      <c r="B80" s="192"/>
      <c r="C80" s="192"/>
      <c r="D80" s="194"/>
      <c r="E80" s="194"/>
      <c r="F80" s="194"/>
      <c r="G80" s="194"/>
      <c r="H80" s="195"/>
    </row>
    <row r="81" spans="1:8" ht="41.25" customHeight="1" thickBot="1" x14ac:dyDescent="0.3">
      <c r="A81" s="6" t="s">
        <v>58</v>
      </c>
      <c r="B81" s="3">
        <v>2672</v>
      </c>
      <c r="C81" s="3">
        <v>407</v>
      </c>
      <c r="D81" s="80"/>
      <c r="E81" s="80"/>
      <c r="F81" s="80"/>
      <c r="G81" s="75"/>
      <c r="H81" s="1"/>
    </row>
    <row r="82" spans="1:8" ht="17.100000000000001" customHeight="1" thickBot="1" x14ac:dyDescent="0.3">
      <c r="A82" s="42" t="s">
        <v>63</v>
      </c>
      <c r="B82" s="39">
        <v>3000</v>
      </c>
      <c r="C82" s="39">
        <v>100</v>
      </c>
      <c r="D82" s="84">
        <f>D83+D85+D86</f>
        <v>0</v>
      </c>
      <c r="E82" s="84">
        <f>E83+E85+E86</f>
        <v>0</v>
      </c>
      <c r="F82" s="84">
        <f>F83+F85+F86</f>
        <v>0</v>
      </c>
      <c r="G82" s="84" t="s">
        <v>59</v>
      </c>
      <c r="H82" s="1"/>
    </row>
    <row r="83" spans="1:8" ht="17.100000000000001" customHeight="1" x14ac:dyDescent="0.25">
      <c r="A83" s="7" t="s">
        <v>11</v>
      </c>
      <c r="B83" s="191">
        <v>3010</v>
      </c>
      <c r="C83" s="191"/>
      <c r="D83" s="193"/>
      <c r="E83" s="193"/>
      <c r="F83" s="193"/>
      <c r="G83" s="193" t="s">
        <v>59</v>
      </c>
      <c r="H83" s="195"/>
    </row>
    <row r="84" spans="1:8" ht="17.100000000000001" customHeight="1" thickBot="1" x14ac:dyDescent="0.3">
      <c r="A84" s="6" t="s">
        <v>64</v>
      </c>
      <c r="B84" s="192"/>
      <c r="C84" s="192"/>
      <c r="D84" s="194"/>
      <c r="E84" s="194"/>
      <c r="F84" s="194"/>
      <c r="G84" s="194"/>
      <c r="H84" s="195"/>
    </row>
    <row r="85" spans="1:8" ht="16.5" thickBot="1" x14ac:dyDescent="0.3">
      <c r="A85" s="6" t="s">
        <v>65</v>
      </c>
      <c r="B85" s="3">
        <v>3020</v>
      </c>
      <c r="C85" s="3"/>
      <c r="D85" s="75"/>
      <c r="E85" s="75"/>
      <c r="F85" s="75"/>
      <c r="G85" s="75" t="s">
        <v>59</v>
      </c>
      <c r="H85" s="1"/>
    </row>
    <row r="86" spans="1:8" ht="16.5" thickBot="1" x14ac:dyDescent="0.3">
      <c r="A86" s="6" t="s">
        <v>66</v>
      </c>
      <c r="B86" s="3">
        <v>3030</v>
      </c>
      <c r="C86" s="3"/>
      <c r="D86" s="75"/>
      <c r="E86" s="75"/>
      <c r="F86" s="75"/>
      <c r="G86" s="75" t="s">
        <v>59</v>
      </c>
      <c r="H86" s="1"/>
    </row>
    <row r="87" spans="1:8" ht="17.100000000000001" customHeight="1" thickBot="1" x14ac:dyDescent="0.3">
      <c r="A87" s="38" t="s">
        <v>67</v>
      </c>
      <c r="B87" s="39">
        <v>4000</v>
      </c>
      <c r="C87" s="39" t="s">
        <v>59</v>
      </c>
      <c r="D87" s="84">
        <f>D88</f>
        <v>0</v>
      </c>
      <c r="E87" s="84">
        <f>E88</f>
        <v>0</v>
      </c>
      <c r="F87" s="84">
        <f>F88</f>
        <v>0</v>
      </c>
      <c r="G87" s="84">
        <v>0</v>
      </c>
      <c r="H87" s="1"/>
    </row>
    <row r="88" spans="1:8" ht="17.100000000000001" customHeight="1" x14ac:dyDescent="0.25">
      <c r="A88" s="7" t="s">
        <v>22</v>
      </c>
      <c r="B88" s="191">
        <v>4010</v>
      </c>
      <c r="C88" s="191">
        <v>610</v>
      </c>
      <c r="D88" s="193"/>
      <c r="E88" s="193"/>
      <c r="F88" s="193"/>
      <c r="G88" s="193" t="s">
        <v>59</v>
      </c>
      <c r="H88" s="195"/>
    </row>
    <row r="89" spans="1:8" ht="17.100000000000001" customHeight="1" thickBot="1" x14ac:dyDescent="0.3">
      <c r="A89" s="6" t="s">
        <v>60</v>
      </c>
      <c r="B89" s="192"/>
      <c r="C89" s="192"/>
      <c r="D89" s="194"/>
      <c r="E89" s="194"/>
      <c r="F89" s="194"/>
      <c r="G89" s="194"/>
      <c r="H89" s="195"/>
    </row>
    <row r="90" spans="1:8" ht="17.100000000000001" customHeight="1" x14ac:dyDescent="0.25"/>
    <row r="91" spans="1:8" ht="17.100000000000001" customHeight="1" x14ac:dyDescent="0.25"/>
    <row r="92" spans="1:8" ht="17.100000000000001" customHeight="1" x14ac:dyDescent="0.25"/>
  </sheetData>
  <mergeCells count="116">
    <mergeCell ref="E4:E5"/>
    <mergeCell ref="H4:H5"/>
    <mergeCell ref="G4:G5"/>
    <mergeCell ref="F4:F5"/>
    <mergeCell ref="C14:C15"/>
    <mergeCell ref="D14:D15"/>
    <mergeCell ref="E14:E15"/>
    <mergeCell ref="F10:F11"/>
    <mergeCell ref="A1:H2"/>
    <mergeCell ref="A3:A5"/>
    <mergeCell ref="B3:B5"/>
    <mergeCell ref="C3:C5"/>
    <mergeCell ref="D3:G3"/>
    <mergeCell ref="H14:H15"/>
    <mergeCell ref="F14:F15"/>
    <mergeCell ref="G14:G15"/>
    <mergeCell ref="G10:G11"/>
    <mergeCell ref="H10:H11"/>
    <mergeCell ref="B14:B15"/>
    <mergeCell ref="D10:D11"/>
    <mergeCell ref="E10:E11"/>
    <mergeCell ref="B10:B11"/>
    <mergeCell ref="C10:C11"/>
    <mergeCell ref="B22:B23"/>
    <mergeCell ref="D22:D23"/>
    <mergeCell ref="G22:G23"/>
    <mergeCell ref="F22:F23"/>
    <mergeCell ref="C22:C23"/>
    <mergeCell ref="E22:E23"/>
    <mergeCell ref="H41:H42"/>
    <mergeCell ref="G41:G42"/>
    <mergeCell ref="E41:E42"/>
    <mergeCell ref="F41:F42"/>
    <mergeCell ref="H22:H23"/>
    <mergeCell ref="C31:C32"/>
    <mergeCell ref="D33:D34"/>
    <mergeCell ref="E33:E34"/>
    <mergeCell ref="D38:D39"/>
    <mergeCell ref="E31:E32"/>
    <mergeCell ref="E38:E39"/>
    <mergeCell ref="B31:B32"/>
    <mergeCell ref="B33:B34"/>
    <mergeCell ref="C33:C34"/>
    <mergeCell ref="B41:B42"/>
    <mergeCell ref="B28:B29"/>
    <mergeCell ref="C28:C29"/>
    <mergeCell ref="D28:D29"/>
    <mergeCell ref="A38:A39"/>
    <mergeCell ref="B38:B39"/>
    <mergeCell ref="C38:C39"/>
    <mergeCell ref="D41:D42"/>
    <mergeCell ref="G33:G34"/>
    <mergeCell ref="F38:F39"/>
    <mergeCell ref="G38:G39"/>
    <mergeCell ref="H33:H34"/>
    <mergeCell ref="F31:F32"/>
    <mergeCell ref="G31:G32"/>
    <mergeCell ref="H38:H39"/>
    <mergeCell ref="H31:H32"/>
    <mergeCell ref="F33:F34"/>
    <mergeCell ref="C41:C42"/>
    <mergeCell ref="D47:D48"/>
    <mergeCell ref="B53:B54"/>
    <mergeCell ref="B51:B52"/>
    <mergeCell ref="C51:C52"/>
    <mergeCell ref="H28:H29"/>
    <mergeCell ref="G28:G29"/>
    <mergeCell ref="E28:E29"/>
    <mergeCell ref="F28:F29"/>
    <mergeCell ref="D31:D32"/>
    <mergeCell ref="E47:E48"/>
    <mergeCell ref="H47:H48"/>
    <mergeCell ref="F47:F48"/>
    <mergeCell ref="G47:G48"/>
    <mergeCell ref="D51:D52"/>
    <mergeCell ref="F51:F52"/>
    <mergeCell ref="E51:E52"/>
    <mergeCell ref="B47:B48"/>
    <mergeCell ref="C47:C48"/>
    <mergeCell ref="C79:C80"/>
    <mergeCell ref="E79:E80"/>
    <mergeCell ref="B79:B80"/>
    <mergeCell ref="D79:D80"/>
    <mergeCell ref="C68:C69"/>
    <mergeCell ref="D68:D69"/>
    <mergeCell ref="E68:E69"/>
    <mergeCell ref="C53:C54"/>
    <mergeCell ref="D53:D54"/>
    <mergeCell ref="E53:E54"/>
    <mergeCell ref="B68:B69"/>
    <mergeCell ref="G88:G89"/>
    <mergeCell ref="H53:H54"/>
    <mergeCell ref="G51:G52"/>
    <mergeCell ref="F83:F84"/>
    <mergeCell ref="H51:H52"/>
    <mergeCell ref="H68:H69"/>
    <mergeCell ref="H79:H80"/>
    <mergeCell ref="H83:H84"/>
    <mergeCell ref="G83:G84"/>
    <mergeCell ref="F53:F54"/>
    <mergeCell ref="G53:G54"/>
    <mergeCell ref="G68:G69"/>
    <mergeCell ref="F68:F69"/>
    <mergeCell ref="H88:H89"/>
    <mergeCell ref="H62:H64"/>
    <mergeCell ref="F79:F80"/>
    <mergeCell ref="G79:G80"/>
    <mergeCell ref="C83:C84"/>
    <mergeCell ref="D83:D84"/>
    <mergeCell ref="F88:F89"/>
    <mergeCell ref="B88:B89"/>
    <mergeCell ref="C88:C89"/>
    <mergeCell ref="D88:D89"/>
    <mergeCell ref="B83:B84"/>
    <mergeCell ref="E88:E89"/>
    <mergeCell ref="E83:E84"/>
  </mergeCells>
  <phoneticPr fontId="22" type="noConversion"/>
  <pageMargins left="0.7" right="0.7" top="0.75" bottom="0.75" header="0.3" footer="0.3"/>
  <pageSetup paperSize="9" scale="74" orientation="portrait" r:id="rId1"/>
  <rowBreaks count="1" manualBreakCount="1">
    <brk id="52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9"/>
  <sheetViews>
    <sheetView view="pageBreakPreview" topLeftCell="A31" zoomScale="106" zoomScaleNormal="120" zoomScaleSheetLayoutView="106" workbookViewId="0">
      <selection activeCell="F35" sqref="F35"/>
    </sheetView>
  </sheetViews>
  <sheetFormatPr defaultRowHeight="15" x14ac:dyDescent="0.25"/>
  <cols>
    <col min="1" max="1" width="70.28515625" customWidth="1"/>
    <col min="2" max="2" width="20.28515625" customWidth="1"/>
    <col min="3" max="3" width="9.140625" style="148"/>
    <col min="6" max="6" width="13.7109375" customWidth="1"/>
    <col min="7" max="7" width="14.85546875" customWidth="1"/>
    <col min="8" max="8" width="15.28515625" customWidth="1"/>
    <col min="11" max="11" width="19.85546875" customWidth="1"/>
    <col min="12" max="12" width="23.28515625" customWidth="1"/>
    <col min="13" max="13" width="15.5703125" customWidth="1"/>
  </cols>
  <sheetData>
    <row r="1" spans="1:14" ht="18.75" x14ac:dyDescent="0.25">
      <c r="A1" s="9" t="s">
        <v>68</v>
      </c>
    </row>
    <row r="2" spans="1:14" ht="15.75" thickBot="1" x14ac:dyDescent="0.3">
      <c r="A2" s="10"/>
    </row>
    <row r="3" spans="1:14" ht="46.5" customHeight="1" thickBot="1" x14ac:dyDescent="0.3">
      <c r="A3" s="249"/>
      <c r="B3" s="256"/>
      <c r="C3" s="260" t="s">
        <v>2</v>
      </c>
      <c r="D3" s="251" t="s">
        <v>116</v>
      </c>
      <c r="E3" s="251" t="s">
        <v>70</v>
      </c>
      <c r="F3" s="253" t="s">
        <v>4</v>
      </c>
      <c r="G3" s="254"/>
      <c r="H3" s="254"/>
      <c r="I3" s="255"/>
      <c r="J3" s="1"/>
    </row>
    <row r="4" spans="1:14" ht="32.25" customHeight="1" x14ac:dyDescent="0.25">
      <c r="A4" s="250" t="s">
        <v>69</v>
      </c>
      <c r="B4" s="257"/>
      <c r="C4" s="261"/>
      <c r="D4" s="252"/>
      <c r="E4" s="252"/>
      <c r="F4" s="11" t="s">
        <v>145</v>
      </c>
      <c r="G4" s="249" t="s">
        <v>146</v>
      </c>
      <c r="H4" s="249" t="s">
        <v>147</v>
      </c>
      <c r="I4" s="251" t="s">
        <v>6</v>
      </c>
      <c r="J4" s="195"/>
    </row>
    <row r="5" spans="1:14" ht="15.75" customHeight="1" x14ac:dyDescent="0.25">
      <c r="A5" s="258"/>
      <c r="B5" s="259"/>
      <c r="C5" s="261"/>
      <c r="D5" s="252"/>
      <c r="E5" s="252"/>
      <c r="F5" s="51" t="s">
        <v>5</v>
      </c>
      <c r="G5" s="250"/>
      <c r="H5" s="250"/>
      <c r="I5" s="252"/>
      <c r="J5" s="195"/>
    </row>
    <row r="6" spans="1:14" ht="16.5" thickBot="1" x14ac:dyDescent="0.3">
      <c r="A6" s="246">
        <v>1</v>
      </c>
      <c r="B6" s="246"/>
      <c r="C6" s="149">
        <v>2</v>
      </c>
      <c r="D6" s="142"/>
      <c r="E6" s="142">
        <v>3</v>
      </c>
      <c r="F6" s="142">
        <v>5</v>
      </c>
      <c r="G6" s="142">
        <v>6</v>
      </c>
      <c r="H6" s="142">
        <v>7</v>
      </c>
      <c r="I6" s="142">
        <v>8</v>
      </c>
      <c r="J6" s="1"/>
    </row>
    <row r="7" spans="1:14" ht="38.25" customHeight="1" x14ac:dyDescent="0.25">
      <c r="A7" s="242" t="s">
        <v>71</v>
      </c>
      <c r="B7" s="242"/>
      <c r="C7" s="150">
        <v>26000</v>
      </c>
      <c r="D7" s="63"/>
      <c r="E7" s="63"/>
      <c r="F7" s="64">
        <f>F11+F15</f>
        <v>1395895.29</v>
      </c>
      <c r="G7" s="65">
        <f>G11+G15</f>
        <v>828636.2</v>
      </c>
      <c r="H7" s="65">
        <f>H11+H15</f>
        <v>1195040</v>
      </c>
      <c r="I7" s="63"/>
      <c r="J7" s="1"/>
      <c r="K7" s="72">
        <f>Лист1!D67-Лист2!F7</f>
        <v>0</v>
      </c>
      <c r="L7" s="73">
        <f>Лист1!E67-Лист2!G7</f>
        <v>0</v>
      </c>
      <c r="M7" s="74">
        <f>Лист1!F67-Лист2!H7</f>
        <v>0</v>
      </c>
    </row>
    <row r="8" spans="1:14" ht="15.75" thickBot="1" x14ac:dyDescent="0.3">
      <c r="A8" s="234" t="s">
        <v>11</v>
      </c>
      <c r="B8" s="234"/>
      <c r="C8" s="244">
        <v>26100</v>
      </c>
      <c r="D8" s="245" t="s">
        <v>115</v>
      </c>
      <c r="E8" s="245"/>
      <c r="F8" s="234"/>
      <c r="G8" s="234"/>
      <c r="H8" s="234"/>
      <c r="I8" s="234"/>
      <c r="J8" s="196"/>
      <c r="K8" s="54"/>
      <c r="L8" s="55"/>
      <c r="M8" s="56"/>
    </row>
    <row r="9" spans="1:14" ht="66" customHeight="1" x14ac:dyDescent="0.25">
      <c r="A9" s="234" t="s">
        <v>72</v>
      </c>
      <c r="B9" s="234"/>
      <c r="C9" s="244"/>
      <c r="D9" s="246"/>
      <c r="E9" s="246"/>
      <c r="F9" s="234"/>
      <c r="G9" s="234"/>
      <c r="H9" s="234"/>
      <c r="I9" s="234"/>
      <c r="J9" s="196"/>
    </row>
    <row r="10" spans="1:14" ht="33" customHeight="1" x14ac:dyDescent="0.25">
      <c r="A10" s="234" t="s">
        <v>73</v>
      </c>
      <c r="B10" s="234"/>
      <c r="C10" s="149">
        <v>26200</v>
      </c>
      <c r="D10" s="97" t="s">
        <v>115</v>
      </c>
      <c r="E10" s="134"/>
      <c r="F10" s="134"/>
      <c r="G10" s="134"/>
      <c r="H10" s="134"/>
      <c r="I10" s="134"/>
      <c r="J10" s="1"/>
    </row>
    <row r="11" spans="1:14" ht="39" customHeight="1" x14ac:dyDescent="0.25">
      <c r="A11" s="243" t="s">
        <v>74</v>
      </c>
      <c r="B11" s="243"/>
      <c r="C11" s="151">
        <v>26300</v>
      </c>
      <c r="D11" s="143" t="s">
        <v>115</v>
      </c>
      <c r="E11" s="93"/>
      <c r="F11" s="100">
        <v>352535.25</v>
      </c>
      <c r="G11" s="141">
        <v>0</v>
      </c>
      <c r="H11" s="141"/>
      <c r="I11" s="141"/>
      <c r="J11" s="1"/>
      <c r="K11" s="125">
        <f>F7-F11</f>
        <v>1043360.04</v>
      </c>
      <c r="L11" s="239">
        <f>F7-F32</f>
        <v>0</v>
      </c>
      <c r="M11" s="238"/>
      <c r="N11" s="238"/>
    </row>
    <row r="12" spans="1:14" ht="39" customHeight="1" x14ac:dyDescent="0.25">
      <c r="A12" s="240" t="s">
        <v>132</v>
      </c>
      <c r="B12" s="240"/>
      <c r="C12" s="151">
        <v>26310</v>
      </c>
      <c r="D12" s="143" t="s">
        <v>8</v>
      </c>
      <c r="E12" s="93" t="s">
        <v>8</v>
      </c>
      <c r="F12" s="100"/>
      <c r="G12" s="141"/>
      <c r="H12" s="141"/>
      <c r="I12" s="141"/>
      <c r="J12" s="89"/>
      <c r="K12" s="125"/>
      <c r="L12" s="140"/>
      <c r="M12" s="139"/>
      <c r="N12" s="139"/>
    </row>
    <row r="13" spans="1:14" ht="39" customHeight="1" x14ac:dyDescent="0.25">
      <c r="A13" s="240" t="s">
        <v>133</v>
      </c>
      <c r="B13" s="240"/>
      <c r="C13" s="151">
        <v>26310.1</v>
      </c>
      <c r="D13" s="143"/>
      <c r="E13" s="93"/>
      <c r="F13" s="100"/>
      <c r="G13" s="141"/>
      <c r="H13" s="141"/>
      <c r="I13" s="141"/>
      <c r="J13" s="89"/>
      <c r="K13" s="125"/>
      <c r="L13" s="140"/>
      <c r="M13" s="139"/>
      <c r="N13" s="139"/>
    </row>
    <row r="14" spans="1:14" ht="39" customHeight="1" x14ac:dyDescent="0.25">
      <c r="A14" s="240" t="s">
        <v>134</v>
      </c>
      <c r="B14" s="240"/>
      <c r="C14" s="151">
        <v>26310.2</v>
      </c>
      <c r="D14" s="143"/>
      <c r="E14" s="93"/>
      <c r="F14" s="100"/>
      <c r="G14" s="141"/>
      <c r="H14" s="141"/>
      <c r="I14" s="141"/>
      <c r="J14" s="89"/>
      <c r="K14" s="125"/>
      <c r="L14" s="140"/>
      <c r="M14" s="139"/>
      <c r="N14" s="139"/>
    </row>
    <row r="15" spans="1:14" ht="36" customHeight="1" x14ac:dyDescent="0.25">
      <c r="A15" s="243" t="s">
        <v>75</v>
      </c>
      <c r="B15" s="243"/>
      <c r="C15" s="151">
        <v>26400</v>
      </c>
      <c r="D15" s="143" t="s">
        <v>115</v>
      </c>
      <c r="E15" s="141"/>
      <c r="F15" s="66">
        <f>F16+F20+F24+F27</f>
        <v>1043360.04</v>
      </c>
      <c r="G15" s="66">
        <f>G16+G20+G24+G27</f>
        <v>828636.2</v>
      </c>
      <c r="H15" s="66">
        <f>H16+H20+H24+H27</f>
        <v>1195040</v>
      </c>
      <c r="I15" s="141"/>
      <c r="J15" s="1"/>
    </row>
    <row r="16" spans="1:14" x14ac:dyDescent="0.25">
      <c r="A16" s="162" t="s">
        <v>11</v>
      </c>
      <c r="B16" s="163"/>
      <c r="C16" s="247">
        <v>26410</v>
      </c>
      <c r="D16" s="248" t="s">
        <v>115</v>
      </c>
      <c r="E16" s="241" t="s">
        <v>135</v>
      </c>
      <c r="F16" s="230">
        <f>F19</f>
        <v>280536.15000000002</v>
      </c>
      <c r="G16" s="230">
        <f>Лист1!E67-G20-G27</f>
        <v>368295.86</v>
      </c>
      <c r="H16" s="230">
        <f>Лист1!F67-H20-H27</f>
        <v>734699.66</v>
      </c>
      <c r="I16" s="241"/>
      <c r="J16" s="196"/>
    </row>
    <row r="17" spans="1:13" ht="36" customHeight="1" x14ac:dyDescent="0.25">
      <c r="A17" s="162" t="s">
        <v>76</v>
      </c>
      <c r="B17" s="163"/>
      <c r="C17" s="247"/>
      <c r="D17" s="248"/>
      <c r="E17" s="241"/>
      <c r="F17" s="230"/>
      <c r="G17" s="230"/>
      <c r="H17" s="230"/>
      <c r="I17" s="241"/>
      <c r="J17" s="196"/>
      <c r="K17" s="50">
        <f>F11+F32-F7</f>
        <v>352535.25</v>
      </c>
    </row>
    <row r="18" spans="1:13" x14ac:dyDescent="0.25">
      <c r="A18" s="234" t="s">
        <v>11</v>
      </c>
      <c r="B18" s="234"/>
      <c r="C18" s="149"/>
      <c r="D18" s="134"/>
      <c r="E18" s="134"/>
      <c r="F18" s="134"/>
      <c r="G18" s="134"/>
      <c r="H18" s="134"/>
      <c r="I18" s="134"/>
      <c r="J18" s="196"/>
    </row>
    <row r="19" spans="1:13" ht="36" customHeight="1" x14ac:dyDescent="0.25">
      <c r="A19" s="228" t="s">
        <v>77</v>
      </c>
      <c r="B19" s="228"/>
      <c r="C19" s="152">
        <v>26411</v>
      </c>
      <c r="D19" s="144" t="s">
        <v>115</v>
      </c>
      <c r="E19" s="94"/>
      <c r="F19" s="68">
        <f>Лист1!D74+Лист1!D77-Лист2!F11-F27</f>
        <v>280536.15000000002</v>
      </c>
      <c r="G19" s="68">
        <f>G16</f>
        <v>368295.86</v>
      </c>
      <c r="H19" s="69">
        <f>H16</f>
        <v>734699.66</v>
      </c>
      <c r="I19" s="136"/>
      <c r="J19" s="196"/>
    </row>
    <row r="20" spans="1:13" ht="33.75" customHeight="1" x14ac:dyDescent="0.25">
      <c r="A20" s="235" t="s">
        <v>78</v>
      </c>
      <c r="B20" s="235"/>
      <c r="C20" s="153">
        <v>26420</v>
      </c>
      <c r="D20" s="145" t="s">
        <v>115</v>
      </c>
      <c r="E20" s="95"/>
      <c r="F20" s="62">
        <f>Лист1!D75</f>
        <v>672823.89</v>
      </c>
      <c r="G20" s="62">
        <f>118370+85460+206510.34</f>
        <v>410340.33999999997</v>
      </c>
      <c r="H20" s="62">
        <f>118370+85460+206510.34</f>
        <v>410340.33999999997</v>
      </c>
      <c r="I20" s="135"/>
      <c r="J20" s="196"/>
      <c r="K20" s="50"/>
    </row>
    <row r="21" spans="1:13" x14ac:dyDescent="0.25">
      <c r="A21" s="234" t="s">
        <v>11</v>
      </c>
      <c r="B21" s="234"/>
      <c r="C21" s="149"/>
      <c r="D21" s="134"/>
      <c r="E21" s="134"/>
      <c r="F21" s="134"/>
      <c r="G21" s="67"/>
      <c r="H21" s="67"/>
      <c r="I21" s="134"/>
      <c r="J21" s="196"/>
    </row>
    <row r="22" spans="1:13" ht="22.5" customHeight="1" x14ac:dyDescent="0.25">
      <c r="A22" s="228" t="s">
        <v>77</v>
      </c>
      <c r="B22" s="228"/>
      <c r="C22" s="152">
        <v>26421</v>
      </c>
      <c r="D22" s="144" t="s">
        <v>115</v>
      </c>
      <c r="E22" s="136"/>
      <c r="F22" s="68"/>
      <c r="G22" s="68">
        <f>G20</f>
        <v>410340.33999999997</v>
      </c>
      <c r="H22" s="68">
        <f>H20</f>
        <v>410340.33999999997</v>
      </c>
      <c r="I22" s="136"/>
      <c r="J22" s="196"/>
    </row>
    <row r="23" spans="1:13" ht="22.5" customHeight="1" x14ac:dyDescent="0.25">
      <c r="A23" s="231" t="s">
        <v>136</v>
      </c>
      <c r="B23" s="231"/>
      <c r="C23" s="160">
        <v>26421.1</v>
      </c>
      <c r="D23" s="161" t="s">
        <v>137</v>
      </c>
      <c r="E23" s="156"/>
      <c r="F23" s="157"/>
      <c r="G23" s="157"/>
      <c r="H23" s="157"/>
      <c r="I23" s="156"/>
      <c r="J23" s="132"/>
    </row>
    <row r="24" spans="1:13" ht="20.25" customHeight="1" x14ac:dyDescent="0.25">
      <c r="A24" s="235" t="s">
        <v>79</v>
      </c>
      <c r="B24" s="235"/>
      <c r="C24" s="153">
        <v>26430</v>
      </c>
      <c r="D24" s="145" t="s">
        <v>115</v>
      </c>
      <c r="E24" s="135"/>
      <c r="F24" s="62"/>
      <c r="G24" s="62"/>
      <c r="H24" s="62"/>
      <c r="I24" s="135"/>
      <c r="J24" s="1"/>
    </row>
    <row r="25" spans="1:13" ht="20.25" customHeight="1" x14ac:dyDescent="0.25">
      <c r="A25" s="229" t="s">
        <v>136</v>
      </c>
      <c r="B25" s="229"/>
      <c r="C25" s="154">
        <v>26430.1</v>
      </c>
      <c r="D25" s="146" t="s">
        <v>137</v>
      </c>
      <c r="E25" s="156"/>
      <c r="F25" s="157"/>
      <c r="G25" s="157"/>
      <c r="H25" s="157"/>
      <c r="I25" s="156"/>
      <c r="J25" s="89"/>
    </row>
    <row r="26" spans="1:13" ht="15.75" customHeight="1" x14ac:dyDescent="0.25">
      <c r="A26" s="229" t="s">
        <v>138</v>
      </c>
      <c r="B26" s="229"/>
      <c r="C26" s="154">
        <v>26430.2</v>
      </c>
      <c r="D26" s="146"/>
      <c r="E26" s="156"/>
      <c r="F26" s="156"/>
      <c r="G26" s="156"/>
      <c r="H26" s="156"/>
      <c r="I26" s="156"/>
      <c r="J26" s="132"/>
    </row>
    <row r="27" spans="1:13" ht="20.25" customHeight="1" x14ac:dyDescent="0.25">
      <c r="A27" s="235" t="s">
        <v>80</v>
      </c>
      <c r="B27" s="235"/>
      <c r="C27" s="153">
        <v>26450</v>
      </c>
      <c r="D27" s="145" t="s">
        <v>115</v>
      </c>
      <c r="E27" s="135"/>
      <c r="F27" s="62">
        <f>90000</f>
        <v>90000</v>
      </c>
      <c r="G27" s="62">
        <v>50000</v>
      </c>
      <c r="H27" s="62">
        <v>50000</v>
      </c>
      <c r="I27" s="135"/>
      <c r="J27" s="1"/>
    </row>
    <row r="28" spans="1:13" x14ac:dyDescent="0.25">
      <c r="A28" s="234" t="s">
        <v>11</v>
      </c>
      <c r="B28" s="234"/>
      <c r="C28" s="149"/>
      <c r="D28" s="134"/>
      <c r="E28" s="134"/>
      <c r="F28" s="134"/>
      <c r="G28" s="67"/>
      <c r="H28" s="67"/>
      <c r="I28" s="134"/>
      <c r="J28" s="196"/>
    </row>
    <row r="29" spans="1:13" ht="16.5" customHeight="1" x14ac:dyDescent="0.25">
      <c r="A29" s="228" t="s">
        <v>77</v>
      </c>
      <c r="B29" s="228"/>
      <c r="C29" s="152">
        <v>26451</v>
      </c>
      <c r="D29" s="144" t="s">
        <v>115</v>
      </c>
      <c r="E29" s="94"/>
      <c r="F29" s="70"/>
      <c r="G29" s="70">
        <f t="shared" ref="G29:H29" si="0">G27</f>
        <v>50000</v>
      </c>
      <c r="H29" s="70">
        <f t="shared" si="0"/>
        <v>50000</v>
      </c>
      <c r="I29" s="136"/>
      <c r="J29" s="196"/>
      <c r="L29" s="238"/>
      <c r="M29" s="238"/>
    </row>
    <row r="30" spans="1:13" ht="16.5" customHeight="1" x14ac:dyDescent="0.25">
      <c r="A30" s="229" t="s">
        <v>136</v>
      </c>
      <c r="B30" s="229"/>
      <c r="C30" s="154">
        <v>26451.1</v>
      </c>
      <c r="D30" s="146" t="s">
        <v>137</v>
      </c>
      <c r="E30" s="158"/>
      <c r="F30" s="159"/>
      <c r="G30" s="159"/>
      <c r="H30" s="159"/>
      <c r="I30" s="156"/>
      <c r="J30" s="132"/>
      <c r="L30" s="139"/>
      <c r="M30" s="139"/>
    </row>
    <row r="31" spans="1:13" ht="16.5" customHeight="1" x14ac:dyDescent="0.25">
      <c r="A31" s="229" t="s">
        <v>138</v>
      </c>
      <c r="B31" s="229"/>
      <c r="C31" s="154">
        <v>26451.200000000001</v>
      </c>
      <c r="D31" s="146"/>
      <c r="E31" s="158"/>
      <c r="F31" s="159"/>
      <c r="G31" s="159"/>
      <c r="H31" s="159"/>
      <c r="I31" s="156"/>
      <c r="J31" s="132"/>
      <c r="L31" s="139"/>
      <c r="M31" s="139"/>
    </row>
    <row r="32" spans="1:13" ht="38.25" customHeight="1" x14ac:dyDescent="0.25">
      <c r="A32" s="233" t="s">
        <v>81</v>
      </c>
      <c r="B32" s="233"/>
      <c r="C32" s="155">
        <v>26500</v>
      </c>
      <c r="D32" s="147" t="s">
        <v>115</v>
      </c>
      <c r="E32" s="133"/>
      <c r="F32" s="64">
        <f>Лист1!D67</f>
        <v>1395895.29</v>
      </c>
      <c r="G32" s="71">
        <f>G19+G22+G29</f>
        <v>828636.2</v>
      </c>
      <c r="H32" s="71">
        <f>H19+H22+H29</f>
        <v>1195040</v>
      </c>
      <c r="I32" s="133"/>
      <c r="J32" s="1"/>
      <c r="K32" s="125">
        <f>F32+F11</f>
        <v>1748430.54</v>
      </c>
    </row>
    <row r="33" spans="1:10" ht="24" customHeight="1" x14ac:dyDescent="0.25">
      <c r="A33" s="234" t="s">
        <v>82</v>
      </c>
      <c r="B33" s="234"/>
      <c r="C33" s="149"/>
      <c r="D33" s="134"/>
      <c r="E33" s="134"/>
      <c r="F33" s="88"/>
      <c r="G33" s="88"/>
      <c r="H33" s="134"/>
      <c r="I33" s="134"/>
      <c r="J33" s="1"/>
    </row>
    <row r="34" spans="1:10" ht="24" customHeight="1" x14ac:dyDescent="0.25">
      <c r="A34" s="236" t="s">
        <v>114</v>
      </c>
      <c r="B34" s="236"/>
      <c r="C34" s="137">
        <v>26510</v>
      </c>
      <c r="D34" s="98">
        <v>2023</v>
      </c>
      <c r="E34" s="137"/>
      <c r="F34" s="96">
        <f>F32-F11</f>
        <v>1043360.04</v>
      </c>
      <c r="G34" s="96"/>
      <c r="H34" s="96"/>
      <c r="I34" s="137"/>
      <c r="J34" s="91"/>
    </row>
    <row r="35" spans="1:10" ht="24" customHeight="1" x14ac:dyDescent="0.25">
      <c r="A35" s="236" t="s">
        <v>114</v>
      </c>
      <c r="B35" s="236"/>
      <c r="C35" s="137">
        <v>26510</v>
      </c>
      <c r="D35" s="98">
        <v>2024</v>
      </c>
      <c r="E35" s="137"/>
      <c r="F35" s="96"/>
      <c r="G35" s="96">
        <f>G32-G34</f>
        <v>828636.2</v>
      </c>
      <c r="H35" s="137"/>
      <c r="I35" s="137"/>
      <c r="J35" s="91"/>
    </row>
    <row r="36" spans="1:10" ht="24" customHeight="1" x14ac:dyDescent="0.25">
      <c r="A36" s="236" t="s">
        <v>114</v>
      </c>
      <c r="B36" s="236"/>
      <c r="C36" s="137">
        <v>26510</v>
      </c>
      <c r="D36" s="98">
        <v>2025</v>
      </c>
      <c r="E36" s="137"/>
      <c r="F36" s="96"/>
      <c r="G36" s="96"/>
      <c r="H36" s="99">
        <f>H32</f>
        <v>1195040</v>
      </c>
      <c r="I36" s="137"/>
      <c r="J36" s="91"/>
    </row>
    <row r="37" spans="1:10" ht="36.75" customHeight="1" x14ac:dyDescent="0.25">
      <c r="A37" s="237" t="s">
        <v>117</v>
      </c>
      <c r="B37" s="237"/>
      <c r="C37" s="138">
        <v>26600</v>
      </c>
      <c r="D37" s="97" t="s">
        <v>115</v>
      </c>
      <c r="E37" s="92"/>
      <c r="F37" s="92"/>
      <c r="G37" s="92"/>
      <c r="H37" s="92"/>
      <c r="I37" s="92"/>
      <c r="J37" s="89"/>
    </row>
    <row r="38" spans="1:10" x14ac:dyDescent="0.25">
      <c r="A38" s="232"/>
      <c r="B38" s="232"/>
      <c r="C38" s="232"/>
      <c r="D38" s="232"/>
      <c r="E38" s="232"/>
      <c r="F38" s="232"/>
      <c r="G38" s="232"/>
      <c r="H38" s="232"/>
      <c r="I38" s="232"/>
      <c r="J38" s="232"/>
    </row>
    <row r="39" spans="1:10" x14ac:dyDescent="0.25">
      <c r="A39" s="232" t="s">
        <v>83</v>
      </c>
      <c r="B39" s="232"/>
      <c r="C39" s="232"/>
      <c r="D39" s="232"/>
      <c r="E39" s="232"/>
      <c r="F39" s="232"/>
      <c r="G39" s="232"/>
      <c r="H39" s="232"/>
      <c r="I39" s="232"/>
      <c r="J39" s="232"/>
    </row>
    <row r="40" spans="1:10" x14ac:dyDescent="0.25">
      <c r="A40" s="232" t="s">
        <v>131</v>
      </c>
      <c r="B40" s="232"/>
      <c r="C40" s="232"/>
      <c r="D40" s="232"/>
      <c r="E40" s="232"/>
      <c r="F40" s="232"/>
      <c r="G40" s="232"/>
      <c r="H40" s="232"/>
      <c r="I40" s="232"/>
      <c r="J40" s="232"/>
    </row>
    <row r="41" spans="1:10" x14ac:dyDescent="0.25">
      <c r="A41" s="232" t="s">
        <v>84</v>
      </c>
      <c r="B41" s="232"/>
      <c r="C41" s="232"/>
      <c r="D41" s="232"/>
      <c r="E41" s="232"/>
      <c r="F41" s="232"/>
      <c r="G41" s="232"/>
      <c r="H41" s="232"/>
      <c r="I41" s="232"/>
      <c r="J41" s="232"/>
    </row>
    <row r="42" spans="1:10" x14ac:dyDescent="0.25">
      <c r="A42" s="232"/>
      <c r="B42" s="232"/>
      <c r="C42" s="232"/>
      <c r="D42" s="232"/>
      <c r="E42" s="232"/>
      <c r="F42" s="232"/>
      <c r="G42" s="4"/>
      <c r="H42" s="4"/>
      <c r="I42" s="232"/>
      <c r="J42" s="232"/>
    </row>
    <row r="43" spans="1:10" x14ac:dyDescent="0.25">
      <c r="A43" s="232" t="s">
        <v>125</v>
      </c>
      <c r="B43" s="232"/>
      <c r="C43" s="232"/>
      <c r="D43" s="232"/>
      <c r="E43" s="232"/>
      <c r="F43" s="232"/>
      <c r="G43" s="232"/>
      <c r="H43" s="232"/>
      <c r="I43" s="232"/>
      <c r="J43" s="232"/>
    </row>
    <row r="44" spans="1:10" x14ac:dyDescent="0.25">
      <c r="A44" s="232" t="s">
        <v>85</v>
      </c>
      <c r="B44" s="232"/>
      <c r="C44" s="232"/>
      <c r="D44" s="232"/>
      <c r="E44" s="232"/>
      <c r="F44" s="232"/>
      <c r="G44" s="232"/>
      <c r="H44" s="232"/>
      <c r="I44" s="232"/>
      <c r="J44" s="232"/>
    </row>
    <row r="49" spans="1:1" x14ac:dyDescent="0.25">
      <c r="A49" s="90"/>
    </row>
  </sheetData>
  <mergeCells count="70">
    <mergeCell ref="A6:B6"/>
    <mergeCell ref="E3:E5"/>
    <mergeCell ref="F3:I3"/>
    <mergeCell ref="G4:G5"/>
    <mergeCell ref="A3:B3"/>
    <mergeCell ref="A4:B4"/>
    <mergeCell ref="A5:B5"/>
    <mergeCell ref="C3:C5"/>
    <mergeCell ref="D3:D5"/>
    <mergeCell ref="J4:J5"/>
    <mergeCell ref="E8:E9"/>
    <mergeCell ref="F8:F9"/>
    <mergeCell ref="G8:G9"/>
    <mergeCell ref="H4:H5"/>
    <mergeCell ref="I4:I5"/>
    <mergeCell ref="H8:H9"/>
    <mergeCell ref="I8:I9"/>
    <mergeCell ref="A7:B7"/>
    <mergeCell ref="J8:J9"/>
    <mergeCell ref="A15:B15"/>
    <mergeCell ref="J16:J17"/>
    <mergeCell ref="A9:B9"/>
    <mergeCell ref="C8:C9"/>
    <mergeCell ref="A10:B10"/>
    <mergeCell ref="A11:B11"/>
    <mergeCell ref="A8:B8"/>
    <mergeCell ref="D8:D9"/>
    <mergeCell ref="C16:C17"/>
    <mergeCell ref="D16:D17"/>
    <mergeCell ref="E16:E17"/>
    <mergeCell ref="G16:G17"/>
    <mergeCell ref="L29:M29"/>
    <mergeCell ref="L11:N11"/>
    <mergeCell ref="J28:J29"/>
    <mergeCell ref="A29:B29"/>
    <mergeCell ref="J20:J22"/>
    <mergeCell ref="A18:B18"/>
    <mergeCell ref="A19:B19"/>
    <mergeCell ref="J18:J19"/>
    <mergeCell ref="A24:B24"/>
    <mergeCell ref="A20:B20"/>
    <mergeCell ref="A21:B21"/>
    <mergeCell ref="A12:B12"/>
    <mergeCell ref="A13:B13"/>
    <mergeCell ref="A14:B14"/>
    <mergeCell ref="H16:H17"/>
    <mergeCell ref="I16:I17"/>
    <mergeCell ref="A44:J44"/>
    <mergeCell ref="A39:J39"/>
    <mergeCell ref="A40:J40"/>
    <mergeCell ref="A41:J41"/>
    <mergeCell ref="A42:F42"/>
    <mergeCell ref="I42:J42"/>
    <mergeCell ref="A43:J43"/>
    <mergeCell ref="A38:J38"/>
    <mergeCell ref="A32:B32"/>
    <mergeCell ref="A28:B28"/>
    <mergeCell ref="A33:B33"/>
    <mergeCell ref="A27:B27"/>
    <mergeCell ref="A34:B34"/>
    <mergeCell ref="A35:B35"/>
    <mergeCell ref="A36:B36"/>
    <mergeCell ref="A37:B37"/>
    <mergeCell ref="A22:B22"/>
    <mergeCell ref="A25:B25"/>
    <mergeCell ref="A30:B30"/>
    <mergeCell ref="A31:B31"/>
    <mergeCell ref="F16:F17"/>
    <mergeCell ref="A23:B23"/>
    <mergeCell ref="A26:B26"/>
  </mergeCells>
  <phoneticPr fontId="22" type="noConversion"/>
  <hyperlinks>
    <hyperlink ref="A23" location="P1022" display="P1022"/>
    <hyperlink ref="A25" location="P1022" display="P1022"/>
    <hyperlink ref="A26" location="P1022" display="P1022"/>
    <hyperlink ref="A30" location="P1022" display="P1022"/>
    <hyperlink ref="A31" location="P1022" display="P1022"/>
  </hyperlinks>
  <pageMargins left="0.7" right="0.7" top="0.75" bottom="0.75" header="0.3" footer="0.3"/>
  <pageSetup paperSize="9" scale="5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стр.1</vt:lpstr>
      <vt:lpstr>Лист1</vt:lpstr>
      <vt:lpstr>Лист2</vt:lpstr>
      <vt:lpstr>Лист1!Область_печати</vt:lpstr>
      <vt:lpstr>Лист2!Область_печати</vt:lpstr>
      <vt:lpstr>стр.1!Область_печати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SASHA</cp:lastModifiedBy>
  <cp:lastPrinted>2024-01-16T09:14:26Z</cp:lastPrinted>
  <dcterms:created xsi:type="dcterms:W3CDTF">2020-01-10T09:12:32Z</dcterms:created>
  <dcterms:modified xsi:type="dcterms:W3CDTF">2024-01-16T09:15:43Z</dcterms:modified>
</cp:coreProperties>
</file>